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ThisWorkbook" defaultThemeVersion="124226"/>
  <bookViews>
    <workbookView xWindow="0" yWindow="0" windowWidth="19440" windowHeight="13275"/>
  </bookViews>
  <sheets>
    <sheet name="Surface Water" sheetId="5" r:id="rId1"/>
    <sheet name="Sheet1" sheetId="6" r:id="rId2"/>
  </sheets>
  <definedNames>
    <definedName name="Answer" localSheetId="0">'Surface Water'!$S$2:$S$4</definedName>
    <definedName name="Answer" comment="yes or no only">#REF!</definedName>
    <definedName name="Grade" localSheetId="0">'Surface Water'!$P$2:$P$6</definedName>
    <definedName name="Grade" comment="Describes condition as excellent, good, fair &amp; poor.">#REF!</definedName>
    <definedName name="Score_1" localSheetId="0">'Surface Water'!$R$2:$R$4</definedName>
    <definedName name="Score_1" comment="Choice of 1 or 0">#REF!</definedName>
    <definedName name="Score_2" localSheetId="0">'Surface Water'!$Q$2:$Q$4</definedName>
    <definedName name="Score_2" comment="Choice of 2 or 0">#REF!</definedName>
    <definedName name="Score_3" localSheetId="0">'Surface Water'!$U$2:$U$6</definedName>
    <definedName name="Score_3" comment="Choice of 3,2,1,0">#REF!</definedName>
    <definedName name="Score_4" localSheetId="0">'Surface Water'!$T$2:$T$7</definedName>
    <definedName name="Score_4" comment="Choice of 4,3,2,1,0">#REF!</definedName>
  </definedNames>
  <calcPr calcId="145621"/>
</workbook>
</file>

<file path=xl/calcChain.xml><?xml version="1.0" encoding="utf-8"?>
<calcChain xmlns="http://schemas.openxmlformats.org/spreadsheetml/2006/main">
  <c r="J374" i="5" l="1"/>
  <c r="H378" i="5" s="1" a="1"/>
  <c r="H378" i="5" s="1"/>
  <c r="F71" i="5" s="1"/>
  <c r="J359" i="5"/>
  <c r="J356" i="5"/>
  <c r="J353" i="5"/>
  <c r="H362" i="5" s="1" a="1"/>
  <c r="J330" i="5"/>
  <c r="H348" i="5" s="1" a="1"/>
  <c r="H348" i="5" s="1"/>
  <c r="F61" i="5" s="1"/>
  <c r="J318" i="5"/>
  <c r="J314" i="5"/>
  <c r="J309" i="5"/>
  <c r="J306" i="5"/>
  <c r="J303" i="5"/>
  <c r="J299" i="5"/>
  <c r="J296" i="5"/>
  <c r="H322" i="5" s="1" a="1"/>
  <c r="J287" i="5"/>
  <c r="J284" i="5"/>
  <c r="J280" i="5"/>
  <c r="J276" i="5"/>
  <c r="J271" i="5"/>
  <c r="J268" i="5"/>
  <c r="H291" i="5" s="1" a="1"/>
  <c r="J259" i="5"/>
  <c r="J256" i="5"/>
  <c r="J252" i="5"/>
  <c r="J249" i="5"/>
  <c r="J246" i="5"/>
  <c r="J242" i="5"/>
  <c r="J238" i="5"/>
  <c r="J234" i="5"/>
  <c r="J230" i="5"/>
  <c r="J227" i="5"/>
  <c r="H263" i="5" s="1" a="1"/>
  <c r="H222" i="5" a="1"/>
  <c r="H222" i="5" s="1"/>
  <c r="F41" i="5" s="1"/>
  <c r="J202" i="5"/>
  <c r="J199" i="5"/>
  <c r="J196" i="5"/>
  <c r="J193" i="5"/>
  <c r="H205" i="5" s="1" a="1"/>
  <c r="J190" i="5"/>
  <c r="J182" i="5"/>
  <c r="J179" i="5"/>
  <c r="J176" i="5"/>
  <c r="H185" i="5" s="1" a="1"/>
  <c r="J167" i="5"/>
  <c r="J163" i="5"/>
  <c r="J159" i="5"/>
  <c r="J155" i="5"/>
  <c r="J152" i="5"/>
  <c r="J149" i="5"/>
  <c r="J146" i="5"/>
  <c r="J143" i="5"/>
  <c r="H171" i="5" s="1" a="1"/>
  <c r="J134" i="5"/>
  <c r="J131" i="5"/>
  <c r="J128" i="5"/>
  <c r="J125" i="5"/>
  <c r="J122" i="5"/>
  <c r="H137" i="5" s="1" a="1"/>
  <c r="J114" i="5"/>
  <c r="J111" i="5"/>
  <c r="J108" i="5"/>
  <c r="J105" i="5"/>
  <c r="J97" i="5"/>
  <c r="J94" i="5"/>
  <c r="J91" i="5"/>
  <c r="J88" i="5"/>
  <c r="H100" i="5" s="1" a="1"/>
  <c r="H100" i="5" l="1"/>
  <c r="H117" i="5"/>
  <c r="F16" i="5" s="1"/>
  <c r="H137" i="5"/>
  <c r="F21" i="5" s="1"/>
  <c r="H171" i="5"/>
  <c r="F26" i="5" s="1"/>
  <c r="H185" i="5"/>
  <c r="F31" i="5" s="1"/>
  <c r="H205" i="5"/>
  <c r="F36" i="5" s="1"/>
  <c r="H263" i="5"/>
  <c r="F46" i="5" s="1"/>
  <c r="H291" i="5"/>
  <c r="F51" i="5" s="1"/>
  <c r="H322" i="5"/>
  <c r="F56" i="5" s="1"/>
  <c r="H362" i="5"/>
  <c r="F66" i="5" s="1"/>
  <c r="F11" i="5"/>
  <c r="F75" i="5" l="1"/>
  <c r="H382" i="5"/>
</calcChain>
</file>

<file path=xl/sharedStrings.xml><?xml version="1.0" encoding="utf-8"?>
<sst xmlns="http://schemas.openxmlformats.org/spreadsheetml/2006/main" count="379" uniqueCount="191">
  <si>
    <t>ALABAMA WATER &amp; POLLUTION CONTROL ASSOCIATION'S</t>
  </si>
  <si>
    <t>SURFACE WATER SYSTEM "BEST OPERATED PLANT" GRADE SHEET</t>
  </si>
  <si>
    <t>Name of Plant or System:</t>
  </si>
  <si>
    <t>Total for Section I</t>
  </si>
  <si>
    <t>Total for Section II</t>
  </si>
  <si>
    <t>Total for Section III</t>
  </si>
  <si>
    <t>Total for Section IV</t>
  </si>
  <si>
    <t>Total for Section V</t>
  </si>
  <si>
    <t>Total for Section VI</t>
  </si>
  <si>
    <t>Total for Section VII</t>
  </si>
  <si>
    <t>Total for Section VIII</t>
  </si>
  <si>
    <t>Total for Section IX</t>
  </si>
  <si>
    <t>Total for Section X</t>
  </si>
  <si>
    <t>Total for Section XI</t>
  </si>
  <si>
    <t>Total for Section XII</t>
  </si>
  <si>
    <t>Total for Section XIII</t>
  </si>
  <si>
    <t>Total Score</t>
  </si>
  <si>
    <t>(100 Possible Points)</t>
  </si>
  <si>
    <t>Inspector:</t>
  </si>
  <si>
    <t>Date of Inspection:</t>
  </si>
  <si>
    <t>(yes = 1  no = 0)</t>
  </si>
  <si>
    <t>yes</t>
  </si>
  <si>
    <t>no</t>
  </si>
  <si>
    <t>(excellent = 1  good = .75  fair = .50  poor = 0)</t>
  </si>
  <si>
    <t>Total for section I</t>
  </si>
  <si>
    <t>Total for section II</t>
  </si>
  <si>
    <t>Total for section III</t>
  </si>
  <si>
    <t>(yes = 1  no* = -1)</t>
  </si>
  <si>
    <t>Total for section IV</t>
  </si>
  <si>
    <t>Total for section V</t>
  </si>
  <si>
    <t>Total for section VII</t>
  </si>
  <si>
    <t>(1 Point Each)</t>
  </si>
  <si>
    <t>Total for section VIII</t>
  </si>
  <si>
    <t>at the Proper Level</t>
  </si>
  <si>
    <t>Rate Equipment Available</t>
  </si>
  <si>
    <t>Backwash</t>
  </si>
  <si>
    <t>Hookgage</t>
  </si>
  <si>
    <t>etc. Being Used</t>
  </si>
  <si>
    <t>or other Oxidation Chemical is Being Feed</t>
  </si>
  <si>
    <t>Being Used</t>
  </si>
  <si>
    <t>for Water</t>
  </si>
  <si>
    <t>the Past Six (6) Months</t>
  </si>
  <si>
    <t>Quarterly</t>
  </si>
  <si>
    <t>Measurements on Each Filter</t>
  </si>
  <si>
    <t>Total for section IX</t>
  </si>
  <si>
    <t>comparable Safety Equipment if Feeding Disinfectant</t>
  </si>
  <si>
    <t>Noted by Appropriate Signs</t>
  </si>
  <si>
    <t>or First Aid Seminar or Class</t>
  </si>
  <si>
    <t>Fluoride Area</t>
  </si>
  <si>
    <t>Total for section X</t>
  </si>
  <si>
    <t>Method for Chlorine Testing</t>
  </si>
  <si>
    <t xml:space="preserve">Equipment Operable &amp; Calibrated Within the </t>
  </si>
  <si>
    <t>Past Year</t>
  </si>
  <si>
    <t>Turbidity</t>
  </si>
  <si>
    <t>Total for section XI</t>
  </si>
  <si>
    <t>(2 points)</t>
  </si>
  <si>
    <t>NTU</t>
  </si>
  <si>
    <t>1.0 - "A" = "B" x 5  = Total Points</t>
  </si>
  <si>
    <t>(1 Point)</t>
  </si>
  <si>
    <t>Total for section XII</t>
  </si>
  <si>
    <t>Total for section XIII</t>
  </si>
  <si>
    <t>Three (3) Years by Plant Personnel</t>
  </si>
  <si>
    <t>(Maximum of 3 Points)</t>
  </si>
  <si>
    <t>(Maximum of 4 Points)</t>
  </si>
  <si>
    <t>(excellent = 5  good = 4  fair = 3  poor = 0)</t>
  </si>
  <si>
    <t>(Score)</t>
  </si>
  <si>
    <t>*</t>
  </si>
  <si>
    <t>excellent</t>
  </si>
  <si>
    <t>good</t>
  </si>
  <si>
    <t>fair</t>
  </si>
  <si>
    <t>poor</t>
  </si>
  <si>
    <t>(Answer)</t>
  </si>
  <si>
    <t>I.</t>
  </si>
  <si>
    <t>II.</t>
  </si>
  <si>
    <t>III.</t>
  </si>
  <si>
    <t>IV.</t>
  </si>
  <si>
    <t>V.</t>
  </si>
  <si>
    <t>VI.</t>
  </si>
  <si>
    <t>VII.</t>
  </si>
  <si>
    <t>VIII.</t>
  </si>
  <si>
    <t>IX.</t>
  </si>
  <si>
    <t>X.</t>
  </si>
  <si>
    <t>XI.</t>
  </si>
  <si>
    <t>XII.</t>
  </si>
  <si>
    <t>XIII.</t>
  </si>
  <si>
    <t>Raw Water Intake Equipment</t>
  </si>
  <si>
    <t>Sedimentation Basins</t>
  </si>
  <si>
    <t xml:space="preserve">Filtration </t>
  </si>
  <si>
    <t xml:space="preserve">Flash Mixer / Flocculation </t>
  </si>
  <si>
    <t>Clearwell</t>
  </si>
  <si>
    <t>Chemical Feed Equipment</t>
  </si>
  <si>
    <t>Extra Equipment</t>
  </si>
  <si>
    <t>Maintenance &amp; Operation Records</t>
  </si>
  <si>
    <t>Safety</t>
  </si>
  <si>
    <t>Laboratory &amp; Laboratory Equipment</t>
  </si>
  <si>
    <t xml:space="preserve">Water Quality Performance </t>
  </si>
  <si>
    <t>Appearance</t>
  </si>
  <si>
    <t>General</t>
  </si>
  <si>
    <t>1.</t>
  </si>
  <si>
    <t>Has Generator</t>
  </si>
  <si>
    <t>2.</t>
  </si>
  <si>
    <t>3.</t>
  </si>
  <si>
    <t>Overall Condition</t>
  </si>
  <si>
    <t>4.</t>
  </si>
  <si>
    <t>Is Facility Visited Daily</t>
  </si>
  <si>
    <t>Operable Raw Water Flow Meter</t>
  </si>
  <si>
    <t>Is Area Lighted</t>
  </si>
  <si>
    <t>Is Area Free of Chemical Build Up</t>
  </si>
  <si>
    <t>Floc Formation</t>
  </si>
  <si>
    <t>5.</t>
  </si>
  <si>
    <t>Has Continuous Sludge Removal</t>
  </si>
  <si>
    <t>Basin Free of Sludge Build-Up</t>
  </si>
  <si>
    <t>Floc Settlement</t>
  </si>
  <si>
    <t>All Loss of Head (DP) Indicators Operable</t>
  </si>
  <si>
    <t>All Rate of Flow Indicators Operable</t>
  </si>
  <si>
    <t>All Wash Water Agitators Operable</t>
  </si>
  <si>
    <t>Surface of Media Clean</t>
  </si>
  <si>
    <t>Media Level Checked During the previous 12 months</t>
  </si>
  <si>
    <t>6.</t>
  </si>
  <si>
    <t>Are Rake &amp; Hookgage or other Advanced Flow</t>
  </si>
  <si>
    <t>7.</t>
  </si>
  <si>
    <t>Is There a Standard Operating Procedure for</t>
  </si>
  <si>
    <t>8.</t>
  </si>
  <si>
    <t>Are Rate of Flow Indicators Checked Using a</t>
  </si>
  <si>
    <t>Is Clearwell Properly Protected</t>
  </si>
  <si>
    <t>Is Clearwell Level Indicator Working Properly</t>
  </si>
  <si>
    <t>Spare Disinfectant Feeder</t>
  </si>
  <si>
    <t>Spare Corrosion Control Feeder</t>
  </si>
  <si>
    <t>Spare Coagulant Feeder</t>
  </si>
  <si>
    <t>Is Weight of Chemical Usage Recorded</t>
  </si>
  <si>
    <t>Fluoride Being Feed</t>
  </si>
  <si>
    <t>Corrosion Inhibitor Other Than Lime, Soda Ash,</t>
  </si>
  <si>
    <t>Powdered Activated Carbon, Potassium Permanganate</t>
  </si>
  <si>
    <t>Particle Counters or Advanced Turbidity Equipment</t>
  </si>
  <si>
    <t>previous year</t>
  </si>
  <si>
    <t>Makes Monthly Determination of Unaccounted</t>
  </si>
  <si>
    <t>Records Indication Monthly Rate of Flow</t>
  </si>
  <si>
    <t>Produces Bacteriological &amp; Chemical Results for</t>
  </si>
  <si>
    <t>Produces Monthly Operating Report for previous year</t>
  </si>
  <si>
    <t>Produces Standard Operating Jar Test Procedure for Facility</t>
  </si>
  <si>
    <t>Produces Consumer Confidence Report for previous year</t>
  </si>
  <si>
    <t>9.</t>
  </si>
  <si>
    <t>in the Past Twelve (12) Months</t>
  </si>
  <si>
    <t>10.</t>
  </si>
  <si>
    <t>Does System Have a Cross-Connection Policy</t>
  </si>
  <si>
    <t>Calibration Charts for Feeders Updated Within</t>
  </si>
  <si>
    <t>Has Safety Displays &amp; Posters</t>
  </si>
  <si>
    <t>Gas Mask with Unexpired Canister or SCBA, or</t>
  </si>
  <si>
    <t>Has Raw &amp; Finished Water Flow Meters Been Calibrated</t>
  </si>
  <si>
    <t>Are all Areas of the Plant Safe to Work Except as</t>
  </si>
  <si>
    <t>Can Produce Evidence of Completing any Safety</t>
  </si>
  <si>
    <t>Does Disinfectant Rooms Have Proper Ventalation</t>
  </si>
  <si>
    <t xml:space="preserve">Is an Operable Shower Available Near the </t>
  </si>
  <si>
    <t>Maintenance &amp;  Operation Records</t>
  </si>
  <si>
    <t>Other Than Chlorine</t>
  </si>
  <si>
    <t>Has Operable pH Meter</t>
  </si>
  <si>
    <t xml:space="preserve">DPD Chlorine Test Kit or ADEM Approved </t>
  </si>
  <si>
    <t>Operable Zeta Meter or Streming Current Monitor</t>
  </si>
  <si>
    <t>Dated &amp; Un-Expired Chemical Reagents</t>
  </si>
  <si>
    <t>All Process Control &amp; Tank Level Monitoring</t>
  </si>
  <si>
    <t>6</t>
  </si>
  <si>
    <t>Is There Equipment for Continuously Monitoring</t>
  </si>
  <si>
    <t>Water Quality Performance (January - December)</t>
  </si>
  <si>
    <t>Maximum Filter Effluent Turbidity is 0.10 NTU or Less</t>
  </si>
  <si>
    <t>"A" = Maximum Monthly Filtered Water Turdity:</t>
  </si>
  <si>
    <t>Settled Water Turbidity Averaged Less Than 1.0 NTU</t>
  </si>
  <si>
    <t>Plant is Approved for High Rate Filtration</t>
  </si>
  <si>
    <t>DBP in Compliance for the Last Year</t>
  </si>
  <si>
    <t>Interior of the Plant</t>
  </si>
  <si>
    <t>Exterior of the Plant</t>
  </si>
  <si>
    <t xml:space="preserve">General </t>
  </si>
  <si>
    <t xml:space="preserve">One Point for Each AWPCA Conference Attended in the Past </t>
  </si>
  <si>
    <t xml:space="preserve">One Point for Each Member of AWPCA </t>
  </si>
  <si>
    <t>Overall Rating of the Plant</t>
  </si>
  <si>
    <t>Grade</t>
  </si>
  <si>
    <t>Score_2</t>
  </si>
  <si>
    <t>Score_1</t>
  </si>
  <si>
    <t>Answer</t>
  </si>
  <si>
    <t>Overall Rating of Plant Operations</t>
  </si>
  <si>
    <t>Score_4</t>
  </si>
  <si>
    <t>Score_3</t>
  </si>
  <si>
    <t>Total for section VI</t>
  </si>
  <si>
    <t>TOC Performance Ratio Results Reported to ADEM 1.0 or Greater</t>
  </si>
  <si>
    <t>Membrane</t>
  </si>
  <si>
    <t>Conventional</t>
  </si>
  <si>
    <t>(Conventional Only)</t>
  </si>
  <si>
    <t>Select Filter Type</t>
  </si>
  <si>
    <t>Note:  Scores doubled if Filter Type is "Membrane"</t>
  </si>
  <si>
    <t>(yes = 2  no* = -1)</t>
  </si>
  <si>
    <t>Fluoride Concentration Averaged Between 0.5 mg/L &amp; 0.8 mg/L</t>
  </si>
  <si>
    <t>Are Turbidimeters Verified Weekly &amp; Calibrated</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</si>
</sst>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0"/>
      <name val="Arial"/>
    </font>
    <font>
      <b/>
      <sz val="12"/>
      <name val="Arial"/>
      <family val="2"/>
    </font>
    <font>
      <b/>
      <sz val="10"/>
      <name val="Arial"/>
      <family val="2"/>
    </font>
    <font>
      <sz val="10"/>
      <name val="Arial"/>
      <family val="2"/>
    </font>
    <font>
      <sz val="12"/>
      <name val="Arial"/>
      <family val="2"/>
    </font>
    <font>
      <b/>
      <sz val="8"/>
      <name val="Arial"/>
      <family val="2"/>
    </font>
    <font>
      <sz val="10"/>
      <color rgb="FFFF0000"/>
      <name val="Arial"/>
      <family val="2"/>
    </font>
  </fonts>
  <fills count="2">
    <fill>
      <patternFill patternType="none"/>
    </fill>
    <fill>
      <patternFill patternType="gray125"/>
    </fill>
  </fills>
  <borders count="2">
    <border>
      <left/>
      <right/>
      <top/>
      <bottom/>
      <diagonal/>
    </border>
    <border>
      <left/>
      <right/>
      <top/>
      <bottom style="thin">
        <color indexed="64"/>
      </bottom>
      <diagonal/>
    </border>
  </borders>
  <cellStyleXfs count="1">
    <xf numFmtId="0" fontId="0" fillId="0" borderId="0"/>
  </cellStyleXfs>
  <cellXfs count="43">
    <xf numFmtId="0" fontId="0" fillId="0" borderId="0" xfId="0"/>
    <xf numFmtId="0" fontId="3" fillId="0" borderId="0" xfId="0" applyFont="1" applyAlignment="1" applyProtection="1">
      <protection hidden="1"/>
    </xf>
    <xf numFmtId="0" fontId="3" fillId="0" borderId="0" xfId="0" applyFont="1" applyAlignment="1" applyProtection="1">
      <alignment horizontal="left"/>
      <protection hidden="1"/>
    </xf>
    <xf numFmtId="0" fontId="1" fillId="0" borderId="0" xfId="0" applyFont="1" applyAlignment="1" applyProtection="1">
      <protection hidden="1"/>
    </xf>
    <xf numFmtId="0" fontId="0" fillId="0" borderId="0" xfId="0" applyProtection="1">
      <protection hidden="1"/>
    </xf>
    <xf numFmtId="0" fontId="3" fillId="0" borderId="0" xfId="0" applyFont="1" applyAlignment="1" applyProtection="1">
      <alignment horizontal="center"/>
      <protection hidden="1"/>
    </xf>
    <xf numFmtId="49" fontId="0" fillId="0" borderId="0" xfId="0" applyNumberFormat="1" applyAlignment="1" applyProtection="1">
      <alignment horizontal="right"/>
      <protection hidden="1"/>
    </xf>
    <xf numFmtId="0" fontId="3" fillId="0" borderId="0" xfId="0" applyFont="1" applyProtection="1">
      <protection hidden="1"/>
    </xf>
    <xf numFmtId="0" fontId="1" fillId="0" borderId="0" xfId="0" applyFont="1" applyAlignment="1" applyProtection="1">
      <alignment horizontal="right"/>
      <protection hidden="1"/>
    </xf>
    <xf numFmtId="0" fontId="2" fillId="0" borderId="0" xfId="0" applyFont="1" applyAlignment="1" applyProtection="1">
      <alignment horizontal="right"/>
      <protection hidden="1"/>
    </xf>
    <xf numFmtId="0" fontId="3" fillId="0" borderId="0" xfId="0" applyFont="1" applyBorder="1" applyAlignment="1" applyProtection="1">
      <alignment horizontal="center"/>
      <protection hidden="1"/>
    </xf>
    <xf numFmtId="49" fontId="1" fillId="0" borderId="0" xfId="0" applyNumberFormat="1" applyFont="1" applyAlignment="1" applyProtection="1">
      <alignment horizontal="right"/>
      <protection hidden="1"/>
    </xf>
    <xf numFmtId="0" fontId="1" fillId="0" borderId="0" xfId="0" applyFont="1" applyProtection="1">
      <protection hidden="1"/>
    </xf>
    <xf numFmtId="0" fontId="2" fillId="0" borderId="0" xfId="0" applyFont="1" applyAlignment="1" applyProtection="1">
      <protection hidden="1"/>
    </xf>
    <xf numFmtId="2" fontId="0" fillId="0" borderId="1" xfId="0" applyNumberFormat="1" applyBorder="1" applyAlignment="1" applyProtection="1">
      <alignment horizontal="center"/>
      <protection hidden="1"/>
    </xf>
    <xf numFmtId="2" fontId="0" fillId="0" borderId="0" xfId="0" applyNumberFormat="1" applyBorder="1" applyAlignment="1" applyProtection="1">
      <alignment horizontal="center"/>
      <protection hidden="1"/>
    </xf>
    <xf numFmtId="0" fontId="0" fillId="0" borderId="0" xfId="0" applyAlignment="1" applyProtection="1">
      <alignment horizontal="center"/>
      <protection hidden="1"/>
    </xf>
    <xf numFmtId="0" fontId="4" fillId="0" borderId="0" xfId="0" applyFont="1" applyAlignment="1" applyProtection="1">
      <alignment horizontal="right"/>
      <protection hidden="1"/>
    </xf>
    <xf numFmtId="0" fontId="0" fillId="0" borderId="0" xfId="0" applyBorder="1" applyAlignment="1" applyProtection="1">
      <alignment horizontal="center"/>
      <protection hidden="1"/>
    </xf>
    <xf numFmtId="0" fontId="2" fillId="0" borderId="0" xfId="0" applyFont="1" applyAlignment="1" applyProtection="1">
      <alignment horizontal="center"/>
      <protection hidden="1"/>
    </xf>
    <xf numFmtId="49" fontId="3" fillId="0" borderId="0" xfId="0" applyNumberFormat="1" applyFont="1" applyAlignment="1" applyProtection="1">
      <alignment horizontal="right"/>
      <protection hidden="1"/>
    </xf>
    <xf numFmtId="0" fontId="0" fillId="0" borderId="0" xfId="0" applyAlignment="1" applyProtection="1">
      <alignment horizontal="right"/>
      <protection hidden="1"/>
    </xf>
    <xf numFmtId="2" fontId="0" fillId="0" borderId="0" xfId="0" applyNumberFormat="1" applyAlignment="1" applyProtection="1">
      <alignment horizontal="center"/>
      <protection hidden="1"/>
    </xf>
    <xf numFmtId="2" fontId="0" fillId="0" borderId="0" xfId="0" applyNumberFormat="1" applyProtection="1">
      <protection hidden="1"/>
    </xf>
    <xf numFmtId="1" fontId="0" fillId="0" borderId="0" xfId="0" applyNumberFormat="1" applyAlignment="1" applyProtection="1">
      <alignment horizontal="center"/>
      <protection hidden="1"/>
    </xf>
    <xf numFmtId="0" fontId="3" fillId="0" borderId="0" xfId="0" applyFont="1" applyAlignment="1" applyProtection="1">
      <alignment horizontal="right"/>
      <protection hidden="1"/>
    </xf>
    <xf numFmtId="1" fontId="0" fillId="0" borderId="0" xfId="0" applyNumberFormat="1" applyProtection="1">
      <protection hidden="1"/>
    </xf>
    <xf numFmtId="0" fontId="0" fillId="0" borderId="0" xfId="0" applyBorder="1" applyProtection="1">
      <protection hidden="1"/>
    </xf>
    <xf numFmtId="0" fontId="0" fillId="0" borderId="0" xfId="0" applyBorder="1" applyAlignment="1" applyProtection="1">
      <alignment horizontal="left"/>
      <protection hidden="1"/>
    </xf>
    <xf numFmtId="2" fontId="4" fillId="0" borderId="1" xfId="0" applyNumberFormat="1" applyFont="1" applyBorder="1" applyAlignment="1" applyProtection="1">
      <alignment horizontal="center"/>
      <protection hidden="1"/>
    </xf>
    <xf numFmtId="2" fontId="0" fillId="0" borderId="1" xfId="0" applyNumberFormat="1" applyBorder="1" applyAlignment="1" applyProtection="1">
      <alignment horizontal="center"/>
      <protection locked="0" hidden="1"/>
    </xf>
    <xf numFmtId="2" fontId="2" fillId="0" borderId="1" xfId="0" applyNumberFormat="1" applyFont="1" applyBorder="1" applyAlignment="1" applyProtection="1">
      <alignment horizontal="center"/>
      <protection hidden="1"/>
    </xf>
    <xf numFmtId="0" fontId="6" fillId="0" borderId="0" xfId="0" applyFont="1" applyFill="1" applyBorder="1" applyAlignment="1" applyProtection="1">
      <protection hidden="1"/>
    </xf>
    <xf numFmtId="1" fontId="0" fillId="0" borderId="0" xfId="0" applyNumberFormat="1" applyProtection="1">
      <protection locked="0" hidden="1"/>
    </xf>
    <xf numFmtId="0" fontId="5" fillId="0" borderId="0" xfId="0" applyFont="1" applyAlignment="1" applyProtection="1">
      <protection hidden="1"/>
    </xf>
    <xf numFmtId="0" fontId="0" fillId="0" borderId="1" xfId="0" applyBorder="1" applyAlignment="1" applyProtection="1">
      <alignment horizontal="center"/>
      <protection locked="0" hidden="1"/>
    </xf>
    <xf numFmtId="0" fontId="1" fillId="0" borderId="0" xfId="0" applyFont="1" applyAlignment="1" applyProtection="1">
      <alignment horizontal="center"/>
      <protection hidden="1"/>
    </xf>
    <xf numFmtId="0" fontId="2" fillId="0" borderId="0" xfId="0" applyFont="1" applyAlignment="1" applyProtection="1">
      <alignment horizontal="center" vertical="center"/>
      <protection hidden="1"/>
    </xf>
    <xf numFmtId="0" fontId="1" fillId="0" borderId="0" xfId="0" applyFont="1" applyAlignment="1" applyProtection="1">
      <alignment horizontal="center"/>
      <protection hidden="1"/>
    </xf>
    <xf numFmtId="0" fontId="3" fillId="0" borderId="1" xfId="0" applyFont="1" applyBorder="1" applyAlignment="1" applyProtection="1">
      <alignment horizontal="center"/>
      <protection locked="0" hidden="1"/>
    </xf>
    <xf numFmtId="0" fontId="0" fillId="0" borderId="1" xfId="0" applyBorder="1" applyAlignment="1" applyProtection="1">
      <alignment horizontal="center"/>
      <protection locked="0" hidden="1"/>
    </xf>
    <xf numFmtId="14" fontId="0" fillId="0" borderId="0" xfId="0" applyNumberFormat="1" applyBorder="1" applyAlignment="1" applyProtection="1">
      <alignment horizontal="center"/>
      <protection locked="0" hidden="1"/>
    </xf>
    <xf numFmtId="0" fontId="0" fillId="0" borderId="0" xfId="0" applyBorder="1" applyAlignment="1" applyProtection="1">
      <alignment horizontal="center"/>
      <protection locked="0" hidden="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Drop" dropStyle="combo" dx="16" fmlaLink="$E$140" fmlaRange="$O$1:$O$3" val="0"/>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28575</xdr:colOff>
          <xdr:row>138</xdr:row>
          <xdr:rowOff>171450</xdr:rowOff>
        </xdr:from>
        <xdr:to>
          <xdr:col>6</xdr:col>
          <xdr:colOff>0</xdr:colOff>
          <xdr:row>140</xdr:row>
          <xdr:rowOff>9525</xdr:rowOff>
        </xdr:to>
        <xdr:sp macro="" textlink="">
          <xdr:nvSpPr>
            <xdr:cNvPr id="4097" name="Drop Down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V382"/>
  <sheetViews>
    <sheetView showGridLines="0" tabSelected="1" zoomScaleNormal="100" workbookViewId="0">
      <selection activeCell="E5" sqref="E5:J5"/>
    </sheetView>
  </sheetViews>
  <sheetFormatPr defaultRowHeight="15" customHeight="1" x14ac:dyDescent="0.2"/>
  <cols>
    <col min="1" max="1" width="5.140625" style="6" bestFit="1" customWidth="1"/>
    <col min="2" max="12" width="9.140625" style="4"/>
    <col min="13" max="14" width="9.140625" style="4" customWidth="1"/>
    <col min="15" max="15" width="11.42578125" style="7" hidden="1" customWidth="1"/>
    <col min="16" max="16" width="9.140625" style="7" hidden="1" customWidth="1"/>
    <col min="17" max="17" width="9.140625" style="2" hidden="1" customWidth="1"/>
    <col min="18" max="18" width="9.140625" style="7" hidden="1" customWidth="1"/>
    <col min="19" max="19" width="11.7109375" style="7" hidden="1" customWidth="1"/>
    <col min="20" max="21" width="9.140625" style="2" hidden="1" customWidth="1"/>
    <col min="22" max="16384" width="9.140625" style="4"/>
  </cols>
  <sheetData>
    <row r="1" spans="1:22" ht="15" customHeight="1" x14ac:dyDescent="0.25">
      <c r="A1" s="38" t="s">
        <v>0</v>
      </c>
      <c r="B1" s="38"/>
      <c r="C1" s="38"/>
      <c r="D1" s="38"/>
      <c r="E1" s="38"/>
      <c r="F1" s="38"/>
      <c r="G1" s="38"/>
      <c r="H1" s="38"/>
      <c r="I1" s="38"/>
      <c r="J1" s="38"/>
      <c r="K1" s="38"/>
      <c r="L1" s="3"/>
      <c r="M1" s="3"/>
      <c r="N1" s="3"/>
      <c r="O1" s="1" t="s">
        <v>184</v>
      </c>
      <c r="P1" s="1" t="s">
        <v>174</v>
      </c>
      <c r="Q1" s="2" t="s">
        <v>175</v>
      </c>
      <c r="R1" s="1" t="s">
        <v>176</v>
      </c>
      <c r="S1" s="1" t="s">
        <v>177</v>
      </c>
      <c r="T1" s="2" t="s">
        <v>179</v>
      </c>
      <c r="U1" s="2" t="s">
        <v>180</v>
      </c>
      <c r="V1" s="3"/>
    </row>
    <row r="2" spans="1:22" ht="15" customHeight="1" x14ac:dyDescent="0.25">
      <c r="A2" s="38" t="s">
        <v>1</v>
      </c>
      <c r="B2" s="38"/>
      <c r="C2" s="38"/>
      <c r="D2" s="38"/>
      <c r="E2" s="38"/>
      <c r="F2" s="38"/>
      <c r="G2" s="38"/>
      <c r="H2" s="38"/>
      <c r="I2" s="38"/>
      <c r="J2" s="38"/>
      <c r="K2" s="38"/>
      <c r="L2" s="3"/>
      <c r="M2" s="3"/>
      <c r="N2" s="3"/>
      <c r="O2" s="1" t="s">
        <v>183</v>
      </c>
      <c r="P2" s="1" t="s">
        <v>67</v>
      </c>
      <c r="Q2" s="2">
        <v>2</v>
      </c>
      <c r="R2" s="2">
        <v>1</v>
      </c>
      <c r="S2" s="1" t="s">
        <v>21</v>
      </c>
      <c r="T2" s="2">
        <v>4</v>
      </c>
      <c r="U2" s="2">
        <v>3</v>
      </c>
      <c r="V2" s="3"/>
    </row>
    <row r="3" spans="1:22" ht="15" customHeight="1" x14ac:dyDescent="0.25">
      <c r="A3" s="36"/>
      <c r="B3" s="36"/>
      <c r="C3" s="36"/>
      <c r="D3" s="36"/>
      <c r="E3" s="36"/>
      <c r="F3" s="36"/>
      <c r="G3" s="36"/>
      <c r="H3" s="36"/>
      <c r="I3" s="36"/>
      <c r="J3" s="36"/>
      <c r="K3" s="36"/>
      <c r="L3" s="36"/>
      <c r="M3" s="36"/>
      <c r="N3" s="36"/>
      <c r="O3" s="5"/>
      <c r="P3" s="2" t="s">
        <v>68</v>
      </c>
      <c r="Q3" s="2">
        <v>0</v>
      </c>
      <c r="R3" s="2">
        <v>0</v>
      </c>
      <c r="S3" s="1" t="s">
        <v>22</v>
      </c>
      <c r="T3" s="2">
        <v>3</v>
      </c>
      <c r="U3" s="2">
        <v>2</v>
      </c>
      <c r="V3" s="36"/>
    </row>
    <row r="4" spans="1:22" ht="15" customHeight="1" x14ac:dyDescent="0.2">
      <c r="P4" s="7" t="s">
        <v>69</v>
      </c>
      <c r="S4" s="1"/>
      <c r="T4" s="2">
        <v>2</v>
      </c>
      <c r="U4" s="2">
        <v>1</v>
      </c>
    </row>
    <row r="5" spans="1:22" ht="15" customHeight="1" x14ac:dyDescent="0.2">
      <c r="B5" s="1"/>
      <c r="D5" s="9" t="s">
        <v>2</v>
      </c>
      <c r="E5" s="39"/>
      <c r="F5" s="39"/>
      <c r="G5" s="39"/>
      <c r="H5" s="39"/>
      <c r="I5" s="39"/>
      <c r="J5" s="39"/>
      <c r="P5" s="7" t="s">
        <v>70</v>
      </c>
      <c r="T5" s="2">
        <v>1</v>
      </c>
      <c r="U5" s="2">
        <v>0</v>
      </c>
    </row>
    <row r="6" spans="1:22" ht="15" customHeight="1" x14ac:dyDescent="0.2">
      <c r="B6" s="1"/>
      <c r="C6" s="1"/>
      <c r="D6" s="9"/>
      <c r="E6" s="10"/>
      <c r="F6" s="10"/>
      <c r="G6" s="10"/>
      <c r="H6" s="10"/>
      <c r="I6" s="10"/>
      <c r="J6" s="10"/>
      <c r="T6" s="2">
        <v>0</v>
      </c>
    </row>
    <row r="7" spans="1:22" ht="15" customHeight="1" x14ac:dyDescent="0.2">
      <c r="B7" s="1"/>
      <c r="C7" s="1"/>
      <c r="D7" s="9"/>
      <c r="E7" s="10"/>
      <c r="F7" s="10"/>
      <c r="G7" s="10"/>
      <c r="H7" s="10"/>
      <c r="I7" s="10"/>
      <c r="J7" s="10"/>
    </row>
    <row r="9" spans="1:22" ht="15" customHeight="1" x14ac:dyDescent="0.25">
      <c r="A9" s="11" t="s">
        <v>72</v>
      </c>
      <c r="B9" s="12" t="s">
        <v>85</v>
      </c>
      <c r="E9" s="13"/>
      <c r="F9" s="13"/>
    </row>
    <row r="10" spans="1:22" ht="15" customHeight="1" x14ac:dyDescent="0.25">
      <c r="A10" s="11"/>
    </row>
    <row r="11" spans="1:22" ht="15" customHeight="1" x14ac:dyDescent="0.25">
      <c r="A11" s="11"/>
      <c r="E11" s="9" t="s">
        <v>3</v>
      </c>
      <c r="F11" s="31">
        <f>H100</f>
        <v>0</v>
      </c>
    </row>
    <row r="12" spans="1:22" ht="15" customHeight="1" x14ac:dyDescent="0.25">
      <c r="A12" s="11"/>
    </row>
    <row r="13" spans="1:22" ht="15" customHeight="1" x14ac:dyDescent="0.25">
      <c r="A13" s="11"/>
    </row>
    <row r="14" spans="1:22" ht="15" customHeight="1" x14ac:dyDescent="0.25">
      <c r="A14" s="11" t="s">
        <v>73</v>
      </c>
      <c r="B14" s="12" t="s">
        <v>88</v>
      </c>
    </row>
    <row r="15" spans="1:22" ht="15" customHeight="1" x14ac:dyDescent="0.25">
      <c r="A15" s="11"/>
    </row>
    <row r="16" spans="1:22" ht="15" customHeight="1" x14ac:dyDescent="0.25">
      <c r="A16" s="11"/>
      <c r="E16" s="9" t="s">
        <v>4</v>
      </c>
      <c r="F16" s="31">
        <f>H117</f>
        <v>0</v>
      </c>
    </row>
    <row r="17" spans="1:6" ht="15" customHeight="1" x14ac:dyDescent="0.25">
      <c r="A17" s="11"/>
    </row>
    <row r="18" spans="1:6" ht="15" customHeight="1" x14ac:dyDescent="0.25">
      <c r="A18" s="11"/>
    </row>
    <row r="19" spans="1:6" ht="15" customHeight="1" x14ac:dyDescent="0.25">
      <c r="A19" s="11" t="s">
        <v>74</v>
      </c>
      <c r="B19" s="12" t="s">
        <v>86</v>
      </c>
      <c r="D19" s="12"/>
    </row>
    <row r="20" spans="1:6" ht="15" customHeight="1" x14ac:dyDescent="0.25">
      <c r="A20" s="11"/>
    </row>
    <row r="21" spans="1:6" ht="15" customHeight="1" x14ac:dyDescent="0.25">
      <c r="A21" s="11"/>
      <c r="E21" s="9" t="s">
        <v>5</v>
      </c>
      <c r="F21" s="31">
        <f>H137</f>
        <v>0</v>
      </c>
    </row>
    <row r="22" spans="1:6" ht="15" customHeight="1" x14ac:dyDescent="0.25">
      <c r="A22" s="11"/>
    </row>
    <row r="23" spans="1:6" ht="15" customHeight="1" x14ac:dyDescent="0.25">
      <c r="A23" s="11"/>
    </row>
    <row r="24" spans="1:6" ht="15" customHeight="1" x14ac:dyDescent="0.25">
      <c r="A24" s="11" t="s">
        <v>75</v>
      </c>
      <c r="B24" s="12" t="s">
        <v>87</v>
      </c>
    </row>
    <row r="25" spans="1:6" ht="15" customHeight="1" x14ac:dyDescent="0.25">
      <c r="A25" s="11"/>
    </row>
    <row r="26" spans="1:6" ht="15" customHeight="1" x14ac:dyDescent="0.25">
      <c r="A26" s="11"/>
      <c r="E26" s="9" t="s">
        <v>6</v>
      </c>
      <c r="F26" s="31">
        <f>H171</f>
        <v>0</v>
      </c>
    </row>
    <row r="27" spans="1:6" ht="15" customHeight="1" x14ac:dyDescent="0.25">
      <c r="A27" s="11"/>
    </row>
    <row r="28" spans="1:6" ht="15" customHeight="1" x14ac:dyDescent="0.25">
      <c r="A28" s="11"/>
    </row>
    <row r="29" spans="1:6" ht="15" customHeight="1" x14ac:dyDescent="0.25">
      <c r="A29" s="11" t="s">
        <v>76</v>
      </c>
      <c r="B29" s="12" t="s">
        <v>89</v>
      </c>
      <c r="D29" s="12"/>
    </row>
    <row r="30" spans="1:6" ht="15" customHeight="1" x14ac:dyDescent="0.25">
      <c r="A30" s="11"/>
    </row>
    <row r="31" spans="1:6" ht="15" customHeight="1" x14ac:dyDescent="0.25">
      <c r="A31" s="11"/>
      <c r="E31" s="9" t="s">
        <v>7</v>
      </c>
      <c r="F31" s="31">
        <f>H185</f>
        <v>0</v>
      </c>
    </row>
    <row r="32" spans="1:6" ht="15" customHeight="1" x14ac:dyDescent="0.25">
      <c r="A32" s="11"/>
    </row>
    <row r="33" spans="1:6" ht="15" customHeight="1" x14ac:dyDescent="0.25">
      <c r="A33" s="11"/>
    </row>
    <row r="34" spans="1:6" ht="15" customHeight="1" x14ac:dyDescent="0.25">
      <c r="A34" s="11" t="s">
        <v>77</v>
      </c>
      <c r="B34" s="12" t="s">
        <v>90</v>
      </c>
    </row>
    <row r="35" spans="1:6" ht="15" customHeight="1" x14ac:dyDescent="0.25">
      <c r="A35" s="11"/>
    </row>
    <row r="36" spans="1:6" ht="15" customHeight="1" x14ac:dyDescent="0.25">
      <c r="A36" s="11"/>
      <c r="E36" s="9" t="s">
        <v>8</v>
      </c>
      <c r="F36" s="31">
        <f>H205</f>
        <v>0</v>
      </c>
    </row>
    <row r="37" spans="1:6" ht="15" customHeight="1" x14ac:dyDescent="0.25">
      <c r="A37" s="11"/>
    </row>
    <row r="38" spans="1:6" ht="15" customHeight="1" x14ac:dyDescent="0.25">
      <c r="A38" s="11"/>
    </row>
    <row r="39" spans="1:6" ht="15" customHeight="1" x14ac:dyDescent="0.25">
      <c r="A39" s="11" t="s">
        <v>78</v>
      </c>
      <c r="B39" s="12" t="s">
        <v>91</v>
      </c>
    </row>
    <row r="40" spans="1:6" ht="15" customHeight="1" x14ac:dyDescent="0.25">
      <c r="A40" s="11"/>
    </row>
    <row r="41" spans="1:6" ht="15" customHeight="1" x14ac:dyDescent="0.25">
      <c r="A41" s="11"/>
      <c r="E41" s="9" t="s">
        <v>9</v>
      </c>
      <c r="F41" s="31">
        <f>H222</f>
        <v>0</v>
      </c>
    </row>
    <row r="42" spans="1:6" ht="15" customHeight="1" x14ac:dyDescent="0.25">
      <c r="A42" s="11"/>
    </row>
    <row r="43" spans="1:6" ht="15" customHeight="1" x14ac:dyDescent="0.25">
      <c r="A43" s="11"/>
    </row>
    <row r="44" spans="1:6" ht="15" customHeight="1" x14ac:dyDescent="0.25">
      <c r="A44" s="11" t="s">
        <v>79</v>
      </c>
      <c r="B44" s="12" t="s">
        <v>92</v>
      </c>
    </row>
    <row r="45" spans="1:6" ht="15" customHeight="1" x14ac:dyDescent="0.25">
      <c r="A45" s="11"/>
    </row>
    <row r="46" spans="1:6" ht="15" customHeight="1" x14ac:dyDescent="0.25">
      <c r="A46" s="11"/>
      <c r="E46" s="9" t="s">
        <v>10</v>
      </c>
      <c r="F46" s="31">
        <f>H263</f>
        <v>0</v>
      </c>
    </row>
    <row r="47" spans="1:6" ht="15" customHeight="1" x14ac:dyDescent="0.25">
      <c r="A47" s="11"/>
    </row>
    <row r="48" spans="1:6" ht="15" customHeight="1" x14ac:dyDescent="0.2">
      <c r="A48" s="4"/>
    </row>
    <row r="49" spans="1:6" ht="15" customHeight="1" x14ac:dyDescent="0.25">
      <c r="A49" s="11" t="s">
        <v>80</v>
      </c>
      <c r="B49" s="12" t="s">
        <v>93</v>
      </c>
    </row>
    <row r="50" spans="1:6" ht="15" customHeight="1" x14ac:dyDescent="0.25">
      <c r="A50" s="11"/>
    </row>
    <row r="51" spans="1:6" ht="15" customHeight="1" x14ac:dyDescent="0.25">
      <c r="A51" s="11"/>
      <c r="E51" s="9" t="s">
        <v>11</v>
      </c>
      <c r="F51" s="31">
        <f>H291</f>
        <v>0</v>
      </c>
    </row>
    <row r="52" spans="1:6" ht="15" customHeight="1" x14ac:dyDescent="0.25">
      <c r="A52" s="11"/>
      <c r="E52" s="9"/>
      <c r="F52" s="15"/>
    </row>
    <row r="53" spans="1:6" ht="15" customHeight="1" x14ac:dyDescent="0.25">
      <c r="A53" s="11"/>
      <c r="E53" s="9"/>
      <c r="F53" s="15"/>
    </row>
    <row r="54" spans="1:6" ht="15" customHeight="1" x14ac:dyDescent="0.25">
      <c r="A54" s="11" t="s">
        <v>81</v>
      </c>
      <c r="B54" s="12" t="s">
        <v>94</v>
      </c>
    </row>
    <row r="55" spans="1:6" ht="15" customHeight="1" x14ac:dyDescent="0.25">
      <c r="A55" s="11"/>
    </row>
    <row r="56" spans="1:6" ht="15" customHeight="1" x14ac:dyDescent="0.25">
      <c r="A56" s="11"/>
      <c r="E56" s="9" t="s">
        <v>12</v>
      </c>
      <c r="F56" s="31">
        <f>H322</f>
        <v>0</v>
      </c>
    </row>
    <row r="57" spans="1:6" ht="15" customHeight="1" x14ac:dyDescent="0.25">
      <c r="A57" s="11"/>
      <c r="E57" s="9"/>
      <c r="F57" s="15"/>
    </row>
    <row r="58" spans="1:6" ht="15" customHeight="1" x14ac:dyDescent="0.25">
      <c r="A58" s="11"/>
      <c r="E58" s="9"/>
      <c r="F58" s="15"/>
    </row>
    <row r="59" spans="1:6" ht="15" customHeight="1" x14ac:dyDescent="0.25">
      <c r="A59" s="11" t="s">
        <v>82</v>
      </c>
      <c r="B59" s="12" t="s">
        <v>95</v>
      </c>
    </row>
    <row r="60" spans="1:6" ht="15" customHeight="1" x14ac:dyDescent="0.25">
      <c r="A60" s="11"/>
    </row>
    <row r="61" spans="1:6" ht="15" customHeight="1" x14ac:dyDescent="0.25">
      <c r="A61" s="11"/>
      <c r="E61" s="9" t="s">
        <v>13</v>
      </c>
      <c r="F61" s="31">
        <f>H348</f>
        <v>0</v>
      </c>
    </row>
    <row r="62" spans="1:6" ht="15" customHeight="1" x14ac:dyDescent="0.25">
      <c r="A62" s="11"/>
      <c r="E62" s="9"/>
      <c r="F62" s="15"/>
    </row>
    <row r="63" spans="1:6" ht="15" customHeight="1" x14ac:dyDescent="0.25">
      <c r="A63" s="11"/>
    </row>
    <row r="64" spans="1:6" ht="15" customHeight="1" x14ac:dyDescent="0.25">
      <c r="A64" s="11" t="s">
        <v>83</v>
      </c>
      <c r="B64" s="12" t="s">
        <v>96</v>
      </c>
    </row>
    <row r="65" spans="1:9" ht="15" customHeight="1" x14ac:dyDescent="0.25">
      <c r="A65" s="11"/>
    </row>
    <row r="66" spans="1:9" ht="15" customHeight="1" x14ac:dyDescent="0.25">
      <c r="A66" s="11"/>
      <c r="E66" s="9" t="s">
        <v>14</v>
      </c>
      <c r="F66" s="31">
        <f>H362</f>
        <v>0</v>
      </c>
    </row>
    <row r="67" spans="1:9" ht="15" customHeight="1" x14ac:dyDescent="0.25">
      <c r="A67" s="11"/>
      <c r="E67" s="9"/>
      <c r="F67" s="15"/>
    </row>
    <row r="68" spans="1:9" ht="15" customHeight="1" x14ac:dyDescent="0.25">
      <c r="A68" s="11"/>
      <c r="F68" s="16"/>
    </row>
    <row r="69" spans="1:9" ht="15" customHeight="1" x14ac:dyDescent="0.25">
      <c r="A69" s="11" t="s">
        <v>84</v>
      </c>
      <c r="B69" s="12" t="s">
        <v>97</v>
      </c>
      <c r="F69" s="16"/>
    </row>
    <row r="70" spans="1:9" ht="15" customHeight="1" x14ac:dyDescent="0.25">
      <c r="A70" s="11"/>
      <c r="F70" s="16"/>
    </row>
    <row r="71" spans="1:9" ht="15" customHeight="1" x14ac:dyDescent="0.25">
      <c r="A71" s="11"/>
      <c r="E71" s="9" t="s">
        <v>15</v>
      </c>
      <c r="F71" s="31">
        <f>H378</f>
        <v>0</v>
      </c>
    </row>
    <row r="72" spans="1:9" ht="15" customHeight="1" x14ac:dyDescent="0.25">
      <c r="A72" s="11"/>
      <c r="F72" s="16"/>
    </row>
    <row r="73" spans="1:9" ht="15" customHeight="1" x14ac:dyDescent="0.2">
      <c r="F73" s="16"/>
    </row>
    <row r="74" spans="1:9" ht="15" customHeight="1" x14ac:dyDescent="0.2">
      <c r="F74" s="16"/>
    </row>
    <row r="75" spans="1:9" ht="15" customHeight="1" x14ac:dyDescent="0.2">
      <c r="E75" s="9" t="s">
        <v>16</v>
      </c>
      <c r="F75" s="31">
        <f>SUM(F11,F16,F21,F26,F31,F36,F41,F46,F51,F56,F61,F66,F71,)</f>
        <v>0</v>
      </c>
      <c r="G75" s="4" t="s">
        <v>17</v>
      </c>
    </row>
    <row r="79" spans="1:9" ht="15" customHeight="1" x14ac:dyDescent="0.2">
      <c r="C79" s="17" t="s">
        <v>18</v>
      </c>
      <c r="D79" s="40"/>
      <c r="E79" s="40"/>
      <c r="F79" s="40"/>
      <c r="G79" s="40"/>
      <c r="H79" s="40"/>
      <c r="I79" s="40"/>
    </row>
    <row r="80" spans="1:9" ht="15" customHeight="1" x14ac:dyDescent="0.2">
      <c r="C80" s="17"/>
      <c r="E80" s="18"/>
      <c r="F80" s="18"/>
      <c r="G80" s="18"/>
      <c r="H80" s="18"/>
      <c r="I80" s="18"/>
    </row>
    <row r="81" spans="1:12" ht="15" customHeight="1" x14ac:dyDescent="0.2">
      <c r="D81" s="41"/>
      <c r="E81" s="42"/>
      <c r="F81" s="42"/>
      <c r="G81" s="42"/>
      <c r="H81" s="42"/>
      <c r="I81" s="42"/>
    </row>
    <row r="82" spans="1:12" ht="15" customHeight="1" x14ac:dyDescent="0.2">
      <c r="C82" s="17" t="s">
        <v>19</v>
      </c>
      <c r="D82" s="40"/>
      <c r="E82" s="40"/>
      <c r="F82" s="40"/>
      <c r="G82" s="40"/>
      <c r="H82" s="40"/>
      <c r="I82" s="40"/>
    </row>
    <row r="86" spans="1:12" ht="15" customHeight="1" x14ac:dyDescent="0.25">
      <c r="A86" s="11" t="s">
        <v>72</v>
      </c>
      <c r="B86" s="12" t="s">
        <v>85</v>
      </c>
      <c r="C86" s="12"/>
      <c r="H86" s="19" t="s">
        <v>71</v>
      </c>
      <c r="J86" s="19" t="s">
        <v>65</v>
      </c>
    </row>
    <row r="88" spans="1:12" ht="15" customHeight="1" x14ac:dyDescent="0.2">
      <c r="A88" s="20" t="s">
        <v>98</v>
      </c>
      <c r="B88" s="7" t="s">
        <v>99</v>
      </c>
      <c r="G88" s="21"/>
      <c r="H88" s="35"/>
      <c r="I88" s="25" t="s">
        <v>66</v>
      </c>
      <c r="J88" s="14" t="str">
        <f>IF(H88="Yes",1,IF(H88="No",-1,IF(H88="","")))</f>
        <v/>
      </c>
    </row>
    <row r="89" spans="1:12" ht="15" customHeight="1" x14ac:dyDescent="0.2">
      <c r="B89" s="4" t="s">
        <v>27</v>
      </c>
      <c r="H89" s="16"/>
      <c r="J89" s="22"/>
    </row>
    <row r="90" spans="1:12" ht="15" customHeight="1" x14ac:dyDescent="0.2">
      <c r="H90" s="16"/>
      <c r="J90" s="22"/>
    </row>
    <row r="91" spans="1:12" ht="15" customHeight="1" x14ac:dyDescent="0.2">
      <c r="A91" s="20" t="s">
        <v>100</v>
      </c>
      <c r="B91" s="7" t="s">
        <v>105</v>
      </c>
      <c r="G91" s="21"/>
      <c r="H91" s="35"/>
      <c r="I91" s="21"/>
      <c r="J91" s="14" t="str">
        <f>IF(H91="Yes",1,IF(H91="No",0, IF(H91="","")))</f>
        <v/>
      </c>
    </row>
    <row r="92" spans="1:12" ht="15" customHeight="1" x14ac:dyDescent="0.2">
      <c r="B92" s="4" t="s">
        <v>20</v>
      </c>
      <c r="H92" s="16"/>
      <c r="J92" s="22"/>
    </row>
    <row r="93" spans="1:12" ht="15" customHeight="1" x14ac:dyDescent="0.2">
      <c r="H93" s="16"/>
      <c r="J93" s="22"/>
    </row>
    <row r="94" spans="1:12" ht="15" customHeight="1" x14ac:dyDescent="0.2">
      <c r="A94" s="20" t="s">
        <v>101</v>
      </c>
      <c r="B94" s="7" t="s">
        <v>104</v>
      </c>
      <c r="H94" s="35"/>
      <c r="I94" s="21"/>
      <c r="J94" s="14" t="str">
        <f>IF(H94="Yes",1,IF(H94="No",0, IF(H94="","")))</f>
        <v/>
      </c>
      <c r="L94" s="7"/>
    </row>
    <row r="95" spans="1:12" ht="15" customHeight="1" x14ac:dyDescent="0.2">
      <c r="B95" s="4" t="s">
        <v>20</v>
      </c>
      <c r="H95" s="16"/>
      <c r="J95" s="22"/>
    </row>
    <row r="96" spans="1:12" ht="15" customHeight="1" x14ac:dyDescent="0.2">
      <c r="H96" s="16"/>
      <c r="J96" s="22"/>
    </row>
    <row r="97" spans="1:13" ht="15" customHeight="1" x14ac:dyDescent="0.2">
      <c r="A97" s="20" t="s">
        <v>103</v>
      </c>
      <c r="B97" s="7" t="s">
        <v>102</v>
      </c>
      <c r="G97" s="21"/>
      <c r="H97" s="35"/>
      <c r="J97" s="14" t="str">
        <f>IF(H97="Excellent",1,IF(H97="Good",0.75,IF(H97="Fair",0.5,IF(H97="Poor",0,IF(H97="","")))))</f>
        <v/>
      </c>
      <c r="M97" s="23"/>
    </row>
    <row r="98" spans="1:13" ht="15" customHeight="1" x14ac:dyDescent="0.2">
      <c r="B98" s="4" t="s">
        <v>23</v>
      </c>
      <c r="H98" s="16"/>
    </row>
    <row r="99" spans="1:13" ht="15" customHeight="1" x14ac:dyDescent="0.2">
      <c r="H99" s="16"/>
    </row>
    <row r="100" spans="1:13" ht="15" customHeight="1" x14ac:dyDescent="0.2">
      <c r="G100" s="9" t="s">
        <v>24</v>
      </c>
      <c r="H100" s="31">
        <f t="array" ref="H100">SUM(J88:J97)</f>
        <v>0</v>
      </c>
      <c r="J100" s="23"/>
    </row>
    <row r="101" spans="1:13" ht="15" customHeight="1" x14ac:dyDescent="0.25">
      <c r="B101" s="12"/>
      <c r="C101" s="12"/>
      <c r="L101" s="23"/>
    </row>
    <row r="103" spans="1:13" ht="15" customHeight="1" x14ac:dyDescent="0.25">
      <c r="A103" s="11" t="s">
        <v>73</v>
      </c>
      <c r="B103" s="12" t="s">
        <v>88</v>
      </c>
      <c r="C103" s="12"/>
      <c r="H103" s="19" t="s">
        <v>71</v>
      </c>
      <c r="J103" s="19" t="s">
        <v>65</v>
      </c>
    </row>
    <row r="105" spans="1:13" ht="15" customHeight="1" x14ac:dyDescent="0.2">
      <c r="A105" s="20" t="s">
        <v>98</v>
      </c>
      <c r="B105" s="7" t="s">
        <v>106</v>
      </c>
      <c r="H105" s="35"/>
      <c r="I105" s="21"/>
      <c r="J105" s="14" t="str">
        <f>IF(H105="Yes",1,IF(H105="No",0, IF(H105="","")))</f>
        <v/>
      </c>
    </row>
    <row r="106" spans="1:13" ht="15" customHeight="1" x14ac:dyDescent="0.2">
      <c r="B106" s="4" t="s">
        <v>20</v>
      </c>
      <c r="H106" s="16"/>
    </row>
    <row r="107" spans="1:13" ht="15" customHeight="1" x14ac:dyDescent="0.2">
      <c r="H107" s="16"/>
    </row>
    <row r="108" spans="1:13" ht="15" customHeight="1" x14ac:dyDescent="0.2">
      <c r="A108" s="20" t="s">
        <v>100</v>
      </c>
      <c r="B108" s="7" t="s">
        <v>107</v>
      </c>
      <c r="G108" s="21"/>
      <c r="H108" s="35"/>
      <c r="I108" s="21"/>
      <c r="J108" s="14" t="str">
        <f>IF(H108="Yes",1,IF(H108="No",0, IF(H108="","")))</f>
        <v/>
      </c>
    </row>
    <row r="109" spans="1:13" ht="15" customHeight="1" x14ac:dyDescent="0.2">
      <c r="B109" s="4" t="s">
        <v>20</v>
      </c>
      <c r="H109" s="16"/>
      <c r="J109" s="16"/>
      <c r="M109" s="23"/>
    </row>
    <row r="110" spans="1:13" ht="15" customHeight="1" x14ac:dyDescent="0.2">
      <c r="H110" s="16"/>
      <c r="J110" s="16"/>
    </row>
    <row r="111" spans="1:13" ht="15" customHeight="1" x14ac:dyDescent="0.2">
      <c r="A111" s="20" t="s">
        <v>101</v>
      </c>
      <c r="B111" s="7" t="s">
        <v>108</v>
      </c>
      <c r="G111" s="21"/>
      <c r="H111" s="35"/>
      <c r="J111" s="14" t="str">
        <f>IF(H111="Excellent",1,IF(H111="Good",0.75,IF(H111="Fair",0.5,IF(H111="Poor",0,IF(H111="","")))))</f>
        <v/>
      </c>
    </row>
    <row r="112" spans="1:13" ht="15" customHeight="1" x14ac:dyDescent="0.2">
      <c r="B112" s="4" t="s">
        <v>23</v>
      </c>
      <c r="H112" s="16"/>
    </row>
    <row r="113" spans="1:10" ht="15" customHeight="1" x14ac:dyDescent="0.2">
      <c r="H113" s="16"/>
    </row>
    <row r="114" spans="1:10" ht="15" customHeight="1" x14ac:dyDescent="0.2">
      <c r="A114" s="20" t="s">
        <v>103</v>
      </c>
      <c r="B114" s="7" t="s">
        <v>102</v>
      </c>
      <c r="H114" s="35"/>
      <c r="J114" s="14" t="str">
        <f>IF(H114="Excellent",1,IF(H114="Good",0.75,IF(H114="Fair",0.5,IF(H114="Poor",0,IF(H114="","")))))</f>
        <v/>
      </c>
    </row>
    <row r="115" spans="1:10" ht="15" customHeight="1" x14ac:dyDescent="0.2">
      <c r="B115" s="4" t="s">
        <v>23</v>
      </c>
      <c r="H115" s="16"/>
    </row>
    <row r="116" spans="1:10" ht="15" customHeight="1" x14ac:dyDescent="0.2">
      <c r="H116" s="16"/>
    </row>
    <row r="117" spans="1:10" ht="15" customHeight="1" x14ac:dyDescent="0.2">
      <c r="G117" s="9" t="s">
        <v>25</v>
      </c>
      <c r="H117" s="31">
        <f>SUM(J105:J114)</f>
        <v>0</v>
      </c>
    </row>
    <row r="118" spans="1:10" ht="15" customHeight="1" x14ac:dyDescent="0.2">
      <c r="H118" s="16"/>
    </row>
    <row r="120" spans="1:10" ht="15" customHeight="1" x14ac:dyDescent="0.25">
      <c r="A120" s="11" t="s">
        <v>74</v>
      </c>
      <c r="B120" s="12" t="s">
        <v>86</v>
      </c>
      <c r="C120" s="12"/>
      <c r="H120" s="19" t="s">
        <v>71</v>
      </c>
      <c r="J120" s="19" t="s">
        <v>65</v>
      </c>
    </row>
    <row r="122" spans="1:10" ht="15" customHeight="1" x14ac:dyDescent="0.2">
      <c r="A122" s="20" t="s">
        <v>98</v>
      </c>
      <c r="B122" s="7" t="s">
        <v>106</v>
      </c>
      <c r="G122" s="21"/>
      <c r="H122" s="35"/>
      <c r="I122" s="21"/>
      <c r="J122" s="14" t="str">
        <f>IF(H122="Yes",1,IF(H122="No",0, IF(H122="","")))</f>
        <v/>
      </c>
    </row>
    <row r="123" spans="1:10" ht="15" customHeight="1" x14ac:dyDescent="0.2">
      <c r="B123" s="4" t="s">
        <v>20</v>
      </c>
      <c r="H123" s="16"/>
      <c r="J123" s="24"/>
    </row>
    <row r="124" spans="1:10" ht="15" customHeight="1" x14ac:dyDescent="0.2">
      <c r="H124" s="16"/>
      <c r="J124" s="24"/>
    </row>
    <row r="125" spans="1:10" ht="15" customHeight="1" x14ac:dyDescent="0.2">
      <c r="A125" s="20" t="s">
        <v>100</v>
      </c>
      <c r="B125" s="7" t="s">
        <v>110</v>
      </c>
      <c r="H125" s="35"/>
      <c r="I125" s="21"/>
      <c r="J125" s="14" t="str">
        <f>IF(H125="Yes",1,IF(H125="No",0, IF(H125="","")))</f>
        <v/>
      </c>
    </row>
    <row r="126" spans="1:10" ht="15" customHeight="1" x14ac:dyDescent="0.2">
      <c r="B126" s="4" t="s">
        <v>20</v>
      </c>
      <c r="H126" s="16"/>
      <c r="J126" s="24"/>
    </row>
    <row r="127" spans="1:10" ht="15" customHeight="1" x14ac:dyDescent="0.2">
      <c r="H127" s="16"/>
      <c r="J127" s="24"/>
    </row>
    <row r="128" spans="1:10" ht="15" customHeight="1" x14ac:dyDescent="0.2">
      <c r="A128" s="20" t="s">
        <v>101</v>
      </c>
      <c r="B128" s="7" t="s">
        <v>111</v>
      </c>
      <c r="G128" s="21"/>
      <c r="H128" s="35"/>
      <c r="I128" s="25" t="s">
        <v>66</v>
      </c>
      <c r="J128" s="14" t="str">
        <f>IF(H128="Yes",1,IF(H128="No",-1,IF(H128="","")))</f>
        <v/>
      </c>
    </row>
    <row r="129" spans="1:10" ht="15" customHeight="1" x14ac:dyDescent="0.2">
      <c r="B129" s="4" t="s">
        <v>27</v>
      </c>
      <c r="H129" s="16"/>
      <c r="J129" s="24"/>
    </row>
    <row r="130" spans="1:10" ht="15" customHeight="1" x14ac:dyDescent="0.2">
      <c r="H130" s="16"/>
      <c r="J130" s="24"/>
    </row>
    <row r="131" spans="1:10" ht="15" customHeight="1" x14ac:dyDescent="0.2">
      <c r="A131" s="20" t="s">
        <v>103</v>
      </c>
      <c r="B131" s="7" t="s">
        <v>112</v>
      </c>
      <c r="H131" s="35"/>
      <c r="J131" s="14" t="str">
        <f>IF(H131="Excellent",1,IF(H131="Good",0.75,IF(H131="Fair",0.5,IF(H131="Poor",0,IF(H131="","")))))</f>
        <v/>
      </c>
    </row>
    <row r="132" spans="1:10" ht="15" customHeight="1" x14ac:dyDescent="0.2">
      <c r="B132" s="4" t="s">
        <v>23</v>
      </c>
      <c r="H132" s="16"/>
      <c r="J132" s="24"/>
    </row>
    <row r="133" spans="1:10" ht="15" customHeight="1" x14ac:dyDescent="0.2">
      <c r="H133" s="16"/>
      <c r="J133" s="24"/>
    </row>
    <row r="134" spans="1:10" ht="15" customHeight="1" x14ac:dyDescent="0.2">
      <c r="A134" s="20" t="s">
        <v>109</v>
      </c>
      <c r="B134" s="7" t="s">
        <v>102</v>
      </c>
      <c r="G134" s="21"/>
      <c r="H134" s="35"/>
      <c r="J134" s="14" t="str">
        <f>IF(H134="Excellent",1,IF(H134="Good",0.75,IF(H134="Fair",0.5,IF(H134="Poor",0,IF(H134="","")))))</f>
        <v/>
      </c>
    </row>
    <row r="135" spans="1:10" ht="15" customHeight="1" x14ac:dyDescent="0.2">
      <c r="B135" s="4" t="s">
        <v>23</v>
      </c>
      <c r="H135" s="16"/>
    </row>
    <row r="136" spans="1:10" ht="15" customHeight="1" x14ac:dyDescent="0.2">
      <c r="H136" s="16"/>
    </row>
    <row r="137" spans="1:10" ht="15" customHeight="1" x14ac:dyDescent="0.2">
      <c r="G137" s="9" t="s">
        <v>26</v>
      </c>
      <c r="H137" s="31">
        <f t="array" ref="H137">SUM(J122:J134)</f>
        <v>0</v>
      </c>
      <c r="J137" s="23"/>
    </row>
    <row r="138" spans="1:10" ht="15" customHeight="1" x14ac:dyDescent="0.2">
      <c r="G138" s="9"/>
      <c r="H138" s="15"/>
      <c r="J138" s="23"/>
    </row>
    <row r="139" spans="1:10" ht="15" customHeight="1" x14ac:dyDescent="0.2">
      <c r="E139" s="37" t="s">
        <v>186</v>
      </c>
      <c r="F139" s="37"/>
    </row>
    <row r="140" spans="1:10" ht="15" customHeight="1" x14ac:dyDescent="0.25">
      <c r="A140" s="11" t="s">
        <v>75</v>
      </c>
      <c r="B140" s="12" t="s">
        <v>87</v>
      </c>
      <c r="C140" s="12"/>
      <c r="E140" s="33">
        <v>1</v>
      </c>
      <c r="F140" s="32"/>
    </row>
    <row r="141" spans="1:10" ht="15" customHeight="1" x14ac:dyDescent="0.2">
      <c r="B141" s="34" t="s">
        <v>187</v>
      </c>
      <c r="H141" s="19" t="s">
        <v>71</v>
      </c>
      <c r="J141" s="19" t="s">
        <v>65</v>
      </c>
    </row>
    <row r="142" spans="1:10" ht="15" customHeight="1" x14ac:dyDescent="0.2">
      <c r="B142" s="34"/>
    </row>
    <row r="143" spans="1:10" ht="15" customHeight="1" x14ac:dyDescent="0.2">
      <c r="A143" s="20" t="s">
        <v>98</v>
      </c>
      <c r="B143" s="7" t="s">
        <v>113</v>
      </c>
      <c r="G143" s="21"/>
      <c r="H143" s="35"/>
      <c r="I143" s="25" t="s">
        <v>66</v>
      </c>
      <c r="J143" s="14" t="str">
        <f>IF($E$140=1,IF(H143="Yes",1,IF(H143="No",-1,IF(H143="",""))),IF($E$140=3,"",IF(H143="Yes",2,IF(H143="No",-1))))</f>
        <v/>
      </c>
    </row>
    <row r="144" spans="1:10" ht="15" customHeight="1" x14ac:dyDescent="0.2">
      <c r="B144" s="4" t="s">
        <v>27</v>
      </c>
      <c r="H144" s="16"/>
      <c r="J144" s="16"/>
    </row>
    <row r="145" spans="1:11" ht="15" customHeight="1" x14ac:dyDescent="0.2">
      <c r="H145" s="16"/>
      <c r="J145" s="16"/>
    </row>
    <row r="146" spans="1:11" ht="15" customHeight="1" x14ac:dyDescent="0.2">
      <c r="A146" s="20" t="s">
        <v>100</v>
      </c>
      <c r="B146" s="7" t="s">
        <v>114</v>
      </c>
      <c r="G146" s="21"/>
      <c r="H146" s="35"/>
      <c r="I146" s="25" t="s">
        <v>66</v>
      </c>
      <c r="J146" s="14" t="str">
        <f>IF($E$140=1,IF(H146="Yes",1,IF(H146="No",-1,IF(H146="",""))),IF($E$140=3,"",IF(H146="Yes",2,IF(H146="No",-1))))</f>
        <v/>
      </c>
    </row>
    <row r="147" spans="1:11" ht="15" customHeight="1" x14ac:dyDescent="0.2">
      <c r="B147" s="4" t="s">
        <v>27</v>
      </c>
      <c r="H147" s="16"/>
      <c r="J147" s="16"/>
    </row>
    <row r="148" spans="1:11" ht="15" customHeight="1" x14ac:dyDescent="0.2">
      <c r="H148" s="16"/>
      <c r="J148" s="16"/>
    </row>
    <row r="149" spans="1:11" ht="15" customHeight="1" x14ac:dyDescent="0.2">
      <c r="A149" s="20" t="s">
        <v>101</v>
      </c>
      <c r="B149" s="7" t="s">
        <v>115</v>
      </c>
      <c r="G149" s="21"/>
      <c r="H149" s="35"/>
      <c r="I149" s="25" t="s">
        <v>66</v>
      </c>
      <c r="J149" s="14" t="str">
        <f>IF($E$140=1,IF(H149="Yes",1,IF(H149="No",-1,IF(H149="",""))),IF($E$140=2,"",IF($E$140=3,"")))</f>
        <v/>
      </c>
      <c r="K149" s="4" t="s">
        <v>185</v>
      </c>
    </row>
    <row r="150" spans="1:11" ht="15" customHeight="1" x14ac:dyDescent="0.2">
      <c r="B150" s="4" t="s">
        <v>27</v>
      </c>
      <c r="H150" s="16"/>
      <c r="J150" s="16"/>
    </row>
    <row r="151" spans="1:11" ht="15" customHeight="1" x14ac:dyDescent="0.2">
      <c r="H151" s="16"/>
      <c r="J151" s="16"/>
    </row>
    <row r="152" spans="1:11" ht="15" customHeight="1" x14ac:dyDescent="0.2">
      <c r="A152" s="20" t="s">
        <v>103</v>
      </c>
      <c r="B152" s="7" t="s">
        <v>116</v>
      </c>
      <c r="G152" s="21"/>
      <c r="H152" s="35"/>
      <c r="I152" s="25" t="s">
        <v>66</v>
      </c>
      <c r="J152" s="14" t="str">
        <f>IF($E$140=1,IF(H152="Yes",1,IF(H152="No",-1,IF(H152="",""))),IF($E$140=2,"",IF($E$140=3,"")))</f>
        <v/>
      </c>
      <c r="K152" s="4" t="s">
        <v>185</v>
      </c>
    </row>
    <row r="153" spans="1:11" ht="15" customHeight="1" x14ac:dyDescent="0.2">
      <c r="B153" s="4" t="s">
        <v>27</v>
      </c>
      <c r="H153" s="16"/>
      <c r="J153" s="16"/>
    </row>
    <row r="154" spans="1:11" ht="15" customHeight="1" x14ac:dyDescent="0.2">
      <c r="H154" s="16"/>
      <c r="J154" s="16"/>
    </row>
    <row r="155" spans="1:11" ht="15" customHeight="1" x14ac:dyDescent="0.2">
      <c r="A155" s="20" t="s">
        <v>109</v>
      </c>
      <c r="B155" s="7" t="s">
        <v>117</v>
      </c>
      <c r="G155" s="21"/>
      <c r="H155" s="35"/>
      <c r="I155" s="25" t="s">
        <v>66</v>
      </c>
      <c r="J155" s="14" t="str">
        <f>IF($E$140=1,IF(H155="Yes",1,IF(H155="No",-1,IF(H155="",""))),IF($E$140=2,"",IF($E$140=3,"")))</f>
        <v/>
      </c>
      <c r="K155" s="4" t="s">
        <v>185</v>
      </c>
    </row>
    <row r="156" spans="1:11" ht="15" customHeight="1" x14ac:dyDescent="0.2">
      <c r="B156" s="4" t="s">
        <v>33</v>
      </c>
      <c r="H156" s="16"/>
      <c r="J156" s="16"/>
    </row>
    <row r="157" spans="1:11" ht="15" customHeight="1" x14ac:dyDescent="0.2">
      <c r="B157" s="4" t="s">
        <v>27</v>
      </c>
      <c r="H157" s="16"/>
      <c r="J157" s="16"/>
    </row>
    <row r="158" spans="1:11" ht="15" customHeight="1" x14ac:dyDescent="0.2">
      <c r="H158" s="16"/>
      <c r="J158" s="16"/>
    </row>
    <row r="159" spans="1:11" ht="15" customHeight="1" x14ac:dyDescent="0.2">
      <c r="A159" s="20" t="s">
        <v>118</v>
      </c>
      <c r="B159" s="7" t="s">
        <v>119</v>
      </c>
      <c r="G159" s="21"/>
      <c r="H159" s="35"/>
      <c r="I159" s="21"/>
      <c r="J159" s="14" t="str">
        <f>IF($E$140=1,IF(H159="Yes",1,IF(H159="No",0,IF(H159="",""))),IF($E$140=3,"",IF(H159="Yes",2,IF(H159="No",0))))</f>
        <v/>
      </c>
    </row>
    <row r="160" spans="1:11" ht="15" customHeight="1" x14ac:dyDescent="0.2">
      <c r="B160" s="4" t="s">
        <v>34</v>
      </c>
      <c r="H160" s="16"/>
      <c r="J160" s="16"/>
    </row>
    <row r="161" spans="1:11" ht="15" customHeight="1" x14ac:dyDescent="0.2">
      <c r="B161" s="4" t="s">
        <v>20</v>
      </c>
      <c r="H161" s="16"/>
      <c r="J161" s="16"/>
    </row>
    <row r="162" spans="1:11" ht="15" customHeight="1" x14ac:dyDescent="0.2">
      <c r="H162" s="16"/>
      <c r="J162" s="16"/>
    </row>
    <row r="163" spans="1:11" ht="15" customHeight="1" x14ac:dyDescent="0.2">
      <c r="A163" s="20" t="s">
        <v>120</v>
      </c>
      <c r="B163" s="7" t="s">
        <v>121</v>
      </c>
      <c r="G163" s="21"/>
      <c r="H163" s="35"/>
      <c r="I163" s="21"/>
      <c r="J163" s="14" t="str">
        <f>IF($E$140=1,IF(H163="Yes",1,IF(H163="No",0,IF(H163="",""))),IF($E$140=3,"",IF(H163="Yes",2,IF(H163="No",0))))</f>
        <v/>
      </c>
    </row>
    <row r="164" spans="1:11" ht="15" customHeight="1" x14ac:dyDescent="0.2">
      <c r="B164" s="4" t="s">
        <v>35</v>
      </c>
      <c r="H164" s="16"/>
      <c r="J164" s="16"/>
    </row>
    <row r="165" spans="1:11" ht="15" customHeight="1" x14ac:dyDescent="0.2">
      <c r="B165" s="4" t="s">
        <v>20</v>
      </c>
      <c r="H165" s="16"/>
      <c r="J165" s="16"/>
    </row>
    <row r="166" spans="1:11" ht="15" customHeight="1" x14ac:dyDescent="0.2">
      <c r="H166" s="16"/>
      <c r="J166" s="16"/>
    </row>
    <row r="167" spans="1:11" ht="15" customHeight="1" x14ac:dyDescent="0.2">
      <c r="A167" s="20" t="s">
        <v>122</v>
      </c>
      <c r="B167" s="7" t="s">
        <v>123</v>
      </c>
      <c r="G167" s="21"/>
      <c r="H167" s="35"/>
      <c r="I167" s="21"/>
      <c r="J167" s="14" t="str">
        <f>IF($E$140=1,IF(H167="Yes",1,IF(H167="No",0,IF(H167="",""))),IF($E$140=2,"",IF($E$140=3,"")))</f>
        <v/>
      </c>
      <c r="K167" s="4" t="s">
        <v>185</v>
      </c>
    </row>
    <row r="168" spans="1:11" ht="15" customHeight="1" x14ac:dyDescent="0.2">
      <c r="B168" s="4" t="s">
        <v>36</v>
      </c>
      <c r="H168" s="16"/>
    </row>
    <row r="169" spans="1:11" ht="15" customHeight="1" x14ac:dyDescent="0.2">
      <c r="B169" s="4" t="s">
        <v>20</v>
      </c>
      <c r="H169" s="16"/>
    </row>
    <row r="170" spans="1:11" ht="15" customHeight="1" x14ac:dyDescent="0.2">
      <c r="H170" s="16"/>
    </row>
    <row r="171" spans="1:11" ht="15" customHeight="1" x14ac:dyDescent="0.2">
      <c r="G171" s="9" t="s">
        <v>28</v>
      </c>
      <c r="H171" s="31">
        <f t="array" ref="H171">SUM(J143:J167)</f>
        <v>0</v>
      </c>
      <c r="K171" s="26"/>
    </row>
    <row r="172" spans="1:11" ht="15" customHeight="1" x14ac:dyDescent="0.2">
      <c r="G172" s="9"/>
      <c r="H172" s="15"/>
      <c r="K172" s="26"/>
    </row>
    <row r="174" spans="1:11" ht="15" customHeight="1" x14ac:dyDescent="0.25">
      <c r="A174" s="11" t="s">
        <v>76</v>
      </c>
      <c r="B174" s="12" t="s">
        <v>89</v>
      </c>
      <c r="C174" s="12"/>
      <c r="H174" s="19" t="s">
        <v>71</v>
      </c>
      <c r="J174" s="19" t="s">
        <v>65</v>
      </c>
    </row>
    <row r="176" spans="1:11" ht="15" customHeight="1" x14ac:dyDescent="0.2">
      <c r="A176" s="20" t="s">
        <v>98</v>
      </c>
      <c r="B176" s="7" t="s">
        <v>124</v>
      </c>
      <c r="G176" s="21"/>
      <c r="H176" s="35"/>
      <c r="I176" s="25" t="s">
        <v>66</v>
      </c>
      <c r="J176" s="14" t="str">
        <f>IF(H176="Yes",1,IF(H176="No",-1,IF(H176="","")))</f>
        <v/>
      </c>
    </row>
    <row r="177" spans="1:10" ht="15" customHeight="1" x14ac:dyDescent="0.2">
      <c r="B177" s="4" t="s">
        <v>27</v>
      </c>
      <c r="H177" s="16"/>
      <c r="J177" s="16"/>
    </row>
    <row r="178" spans="1:10" ht="15" customHeight="1" x14ac:dyDescent="0.2">
      <c r="H178" s="16"/>
      <c r="J178" s="16"/>
    </row>
    <row r="179" spans="1:10" ht="15" customHeight="1" x14ac:dyDescent="0.2">
      <c r="A179" s="20" t="s">
        <v>100</v>
      </c>
      <c r="B179" s="7" t="s">
        <v>125</v>
      </c>
      <c r="H179" s="35"/>
      <c r="I179" s="21"/>
      <c r="J179" s="14" t="str">
        <f>IF(H179="Yes",1,IF(H179="No",0, IF(H179="","")))</f>
        <v/>
      </c>
    </row>
    <row r="180" spans="1:10" ht="15" customHeight="1" x14ac:dyDescent="0.2">
      <c r="B180" s="4" t="s">
        <v>20</v>
      </c>
      <c r="H180" s="16"/>
      <c r="J180" s="16"/>
    </row>
    <row r="181" spans="1:10" ht="15" customHeight="1" x14ac:dyDescent="0.2">
      <c r="H181" s="16"/>
      <c r="J181" s="16"/>
    </row>
    <row r="182" spans="1:10" ht="15" customHeight="1" x14ac:dyDescent="0.2">
      <c r="A182" s="20" t="s">
        <v>101</v>
      </c>
      <c r="B182" s="7" t="s">
        <v>102</v>
      </c>
      <c r="G182" s="21"/>
      <c r="H182" s="35"/>
      <c r="J182" s="14" t="str">
        <f>IF(H182="Excellent",1,IF(H182="Good",0.75,IF(H182="Fair",0.5,IF(H182="Poor",0,IF(H182="","")))))</f>
        <v/>
      </c>
    </row>
    <row r="183" spans="1:10" ht="15" customHeight="1" x14ac:dyDescent="0.2">
      <c r="B183" s="4" t="s">
        <v>23</v>
      </c>
      <c r="H183" s="16"/>
    </row>
    <row r="184" spans="1:10" ht="15" customHeight="1" x14ac:dyDescent="0.2">
      <c r="H184" s="16"/>
    </row>
    <row r="185" spans="1:10" ht="15" customHeight="1" x14ac:dyDescent="0.2">
      <c r="G185" s="9" t="s">
        <v>29</v>
      </c>
      <c r="H185" s="31">
        <f t="array" ref="H185">SUM(J176:J182)</f>
        <v>0</v>
      </c>
      <c r="J185" s="23"/>
    </row>
    <row r="186" spans="1:10" ht="15" customHeight="1" x14ac:dyDescent="0.2">
      <c r="G186" s="9"/>
      <c r="H186" s="27"/>
    </row>
    <row r="188" spans="1:10" ht="15" customHeight="1" x14ac:dyDescent="0.25">
      <c r="A188" s="11" t="s">
        <v>77</v>
      </c>
      <c r="B188" s="12" t="s">
        <v>90</v>
      </c>
      <c r="C188" s="12"/>
      <c r="H188" s="19" t="s">
        <v>71</v>
      </c>
      <c r="J188" s="19" t="s">
        <v>65</v>
      </c>
    </row>
    <row r="190" spans="1:10" ht="15" customHeight="1" x14ac:dyDescent="0.2">
      <c r="A190" s="20" t="s">
        <v>98</v>
      </c>
      <c r="B190" s="7" t="s">
        <v>126</v>
      </c>
      <c r="G190" s="21"/>
      <c r="H190" s="35"/>
      <c r="I190" s="25" t="s">
        <v>66</v>
      </c>
      <c r="J190" s="14" t="str">
        <f>IF(H190="Yes",1,IF(H190="No",-1,IF(H190="","")))</f>
        <v/>
      </c>
    </row>
    <row r="191" spans="1:10" ht="15" customHeight="1" x14ac:dyDescent="0.2">
      <c r="B191" s="4" t="s">
        <v>27</v>
      </c>
      <c r="H191" s="16"/>
      <c r="J191" s="16"/>
    </row>
    <row r="192" spans="1:10" ht="15" customHeight="1" x14ac:dyDescent="0.2">
      <c r="H192" s="16"/>
      <c r="J192" s="16"/>
    </row>
    <row r="193" spans="1:12" ht="15" customHeight="1" x14ac:dyDescent="0.2">
      <c r="A193" s="20" t="s">
        <v>100</v>
      </c>
      <c r="B193" s="7" t="s">
        <v>127</v>
      </c>
      <c r="G193" s="21"/>
      <c r="H193" s="35"/>
      <c r="I193" s="25" t="s">
        <v>66</v>
      </c>
      <c r="J193" s="14" t="str">
        <f>IF(H193="Yes",1,IF(H193="No",-1,IF(H193="","")))</f>
        <v/>
      </c>
    </row>
    <row r="194" spans="1:12" ht="15" customHeight="1" x14ac:dyDescent="0.2">
      <c r="B194" s="4" t="s">
        <v>27</v>
      </c>
      <c r="H194" s="16"/>
      <c r="J194" s="16"/>
    </row>
    <row r="195" spans="1:12" ht="15" customHeight="1" x14ac:dyDescent="0.2">
      <c r="H195" s="16"/>
      <c r="J195" s="16"/>
    </row>
    <row r="196" spans="1:12" ht="15" customHeight="1" x14ac:dyDescent="0.2">
      <c r="A196" s="20" t="s">
        <v>101</v>
      </c>
      <c r="B196" s="7" t="s">
        <v>128</v>
      </c>
      <c r="G196" s="21"/>
      <c r="H196" s="35"/>
      <c r="I196" s="25" t="s">
        <v>66</v>
      </c>
      <c r="J196" s="14" t="str">
        <f>IF(H196="Yes",1,IF(H196="No",-1,IF(H196="","")))</f>
        <v/>
      </c>
    </row>
    <row r="197" spans="1:12" ht="15" customHeight="1" x14ac:dyDescent="0.2">
      <c r="B197" s="4" t="s">
        <v>27</v>
      </c>
      <c r="H197" s="16"/>
      <c r="J197" s="16"/>
    </row>
    <row r="198" spans="1:12" ht="15" customHeight="1" x14ac:dyDescent="0.2">
      <c r="H198" s="16"/>
      <c r="J198" s="16"/>
    </row>
    <row r="199" spans="1:12" ht="15" customHeight="1" x14ac:dyDescent="0.2">
      <c r="A199" s="20" t="s">
        <v>103</v>
      </c>
      <c r="B199" s="7" t="s">
        <v>129</v>
      </c>
      <c r="H199" s="35"/>
      <c r="I199" s="21"/>
      <c r="J199" s="14" t="str">
        <f>IF(H199="Yes",1,IF(H199="No",0, IF(H199="","")))</f>
        <v/>
      </c>
    </row>
    <row r="200" spans="1:12" ht="15" customHeight="1" x14ac:dyDescent="0.2">
      <c r="B200" s="4" t="s">
        <v>20</v>
      </c>
      <c r="H200" s="16"/>
      <c r="J200" s="16"/>
    </row>
    <row r="202" spans="1:12" ht="15" customHeight="1" x14ac:dyDescent="0.2">
      <c r="A202" s="20" t="s">
        <v>109</v>
      </c>
      <c r="B202" s="7" t="s">
        <v>102</v>
      </c>
      <c r="G202" s="21"/>
      <c r="H202" s="35"/>
      <c r="J202" s="14" t="str">
        <f>IF(H202="Excellent",1,IF(H202="Good",0.75,IF(H202="Fair",0.5,IF(H202="Poor",0,IF(H202="","")))))</f>
        <v/>
      </c>
    </row>
    <row r="203" spans="1:12" ht="15" customHeight="1" x14ac:dyDescent="0.2">
      <c r="B203" s="4" t="s">
        <v>23</v>
      </c>
      <c r="H203" s="16"/>
    </row>
    <row r="204" spans="1:12" ht="15" customHeight="1" x14ac:dyDescent="0.2">
      <c r="H204" s="16"/>
    </row>
    <row r="205" spans="1:12" ht="15" customHeight="1" x14ac:dyDescent="0.2">
      <c r="G205" s="9" t="s">
        <v>181</v>
      </c>
      <c r="H205" s="31">
        <f t="array" ref="H205">SUM(J190:J202)</f>
        <v>0</v>
      </c>
      <c r="J205" s="23"/>
      <c r="L205" s="23"/>
    </row>
    <row r="206" spans="1:12" ht="15" customHeight="1" x14ac:dyDescent="0.2">
      <c r="G206" s="9"/>
      <c r="H206" s="27"/>
    </row>
    <row r="207" spans="1:12" ht="15" customHeight="1" x14ac:dyDescent="0.2">
      <c r="H207" s="27"/>
    </row>
    <row r="208" spans="1:12" ht="15" customHeight="1" x14ac:dyDescent="0.25">
      <c r="A208" s="11" t="s">
        <v>78</v>
      </c>
      <c r="B208" s="12" t="s">
        <v>91</v>
      </c>
      <c r="C208" s="12"/>
      <c r="H208" s="19" t="s">
        <v>65</v>
      </c>
    </row>
    <row r="209" spans="1:8" ht="15" customHeight="1" x14ac:dyDescent="0.2">
      <c r="B209" s="4" t="s">
        <v>31</v>
      </c>
    </row>
    <row r="211" spans="1:8" ht="15" customHeight="1" x14ac:dyDescent="0.2">
      <c r="A211" s="20" t="s">
        <v>98</v>
      </c>
      <c r="B211" s="7" t="s">
        <v>130</v>
      </c>
      <c r="H211" s="30"/>
    </row>
    <row r="212" spans="1:8" ht="15" customHeight="1" x14ac:dyDescent="0.2">
      <c r="H212" s="22"/>
    </row>
    <row r="213" spans="1:8" ht="15" customHeight="1" x14ac:dyDescent="0.2">
      <c r="A213" s="20" t="s">
        <v>100</v>
      </c>
      <c r="B213" s="7" t="s">
        <v>131</v>
      </c>
      <c r="H213" s="30"/>
    </row>
    <row r="214" spans="1:8" ht="15" customHeight="1" x14ac:dyDescent="0.2">
      <c r="B214" s="4" t="s">
        <v>37</v>
      </c>
      <c r="H214" s="22"/>
    </row>
    <row r="215" spans="1:8" ht="15" customHeight="1" x14ac:dyDescent="0.2">
      <c r="H215" s="22"/>
    </row>
    <row r="216" spans="1:8" ht="15" customHeight="1" x14ac:dyDescent="0.2">
      <c r="A216" s="20" t="s">
        <v>101</v>
      </c>
      <c r="B216" s="7" t="s">
        <v>132</v>
      </c>
      <c r="H216" s="30"/>
    </row>
    <row r="217" spans="1:8" ht="15" customHeight="1" x14ac:dyDescent="0.2">
      <c r="B217" s="4" t="s">
        <v>38</v>
      </c>
      <c r="H217" s="22"/>
    </row>
    <row r="218" spans="1:8" ht="15" customHeight="1" x14ac:dyDescent="0.2">
      <c r="H218" s="22"/>
    </row>
    <row r="219" spans="1:8" ht="15" customHeight="1" x14ac:dyDescent="0.2">
      <c r="A219" s="20" t="s">
        <v>103</v>
      </c>
      <c r="B219" s="7" t="s">
        <v>133</v>
      </c>
      <c r="H219" s="30"/>
    </row>
    <row r="220" spans="1:8" ht="15" customHeight="1" x14ac:dyDescent="0.2">
      <c r="B220" s="4" t="s">
        <v>39</v>
      </c>
      <c r="H220" s="16"/>
    </row>
    <row r="221" spans="1:8" ht="15" customHeight="1" x14ac:dyDescent="0.2">
      <c r="H221" s="16"/>
    </row>
    <row r="222" spans="1:8" ht="15" customHeight="1" x14ac:dyDescent="0.2">
      <c r="G222" s="9" t="s">
        <v>30</v>
      </c>
      <c r="H222" s="31">
        <f t="array" ref="H222">SUM(H211,H213,H216,H219)</f>
        <v>0</v>
      </c>
    </row>
    <row r="223" spans="1:8" ht="15" customHeight="1" x14ac:dyDescent="0.2">
      <c r="G223" s="9"/>
      <c r="H223" s="27"/>
    </row>
    <row r="224" spans="1:8" ht="15" customHeight="1" x14ac:dyDescent="0.2">
      <c r="G224" s="9"/>
      <c r="H224" s="27"/>
    </row>
    <row r="225" spans="1:10" ht="15" customHeight="1" x14ac:dyDescent="0.25">
      <c r="A225" s="11" t="s">
        <v>79</v>
      </c>
      <c r="B225" s="12" t="s">
        <v>153</v>
      </c>
      <c r="C225" s="12"/>
      <c r="H225" s="19" t="s">
        <v>71</v>
      </c>
      <c r="J225" s="19" t="s">
        <v>65</v>
      </c>
    </row>
    <row r="227" spans="1:10" ht="15" customHeight="1" x14ac:dyDescent="0.2">
      <c r="A227" s="20" t="s">
        <v>98</v>
      </c>
      <c r="B227" s="7" t="s">
        <v>138</v>
      </c>
      <c r="G227" s="21"/>
      <c r="H227" s="35"/>
      <c r="I227" s="21"/>
      <c r="J227" s="14" t="str">
        <f>IF(H227="Yes",1,IF(H227="No",0, IF(H227="","")))</f>
        <v/>
      </c>
    </row>
    <row r="228" spans="1:10" ht="15" customHeight="1" x14ac:dyDescent="0.2">
      <c r="B228" s="4" t="s">
        <v>20</v>
      </c>
      <c r="H228" s="16"/>
      <c r="J228" s="16"/>
    </row>
    <row r="229" spans="1:10" ht="15" customHeight="1" x14ac:dyDescent="0.2">
      <c r="H229" s="16"/>
      <c r="J229" s="16"/>
    </row>
    <row r="230" spans="1:10" ht="15" customHeight="1" x14ac:dyDescent="0.2">
      <c r="A230" s="20" t="s">
        <v>100</v>
      </c>
      <c r="B230" s="7" t="s">
        <v>135</v>
      </c>
      <c r="G230" s="21"/>
      <c r="H230" s="35"/>
      <c r="I230" s="25" t="s">
        <v>66</v>
      </c>
      <c r="J230" s="14" t="str">
        <f>IF(H230="Yes",1,IF(H230="No",-1,IF(H230="","")))</f>
        <v/>
      </c>
    </row>
    <row r="231" spans="1:10" ht="15" customHeight="1" x14ac:dyDescent="0.2">
      <c r="B231" s="4" t="s">
        <v>40</v>
      </c>
      <c r="H231" s="16"/>
      <c r="J231" s="16"/>
    </row>
    <row r="232" spans="1:10" ht="15" customHeight="1" x14ac:dyDescent="0.2">
      <c r="B232" s="4" t="s">
        <v>27</v>
      </c>
      <c r="H232" s="16"/>
      <c r="J232" s="16"/>
    </row>
    <row r="233" spans="1:10" ht="15" customHeight="1" x14ac:dyDescent="0.2">
      <c r="H233" s="16"/>
      <c r="J233" s="16"/>
    </row>
    <row r="234" spans="1:10" ht="15" customHeight="1" x14ac:dyDescent="0.2">
      <c r="A234" s="20" t="s">
        <v>101</v>
      </c>
      <c r="B234" s="7" t="s">
        <v>190</v>
      </c>
      <c r="G234" s="21"/>
      <c r="H234" s="35"/>
      <c r="I234" s="25" t="s">
        <v>66</v>
      </c>
      <c r="J234" s="14" t="str">
        <f>IF(H234="Yes",1,IF(H234="No",-1,IF(H234="","")))</f>
        <v/>
      </c>
    </row>
    <row r="235" spans="1:10" ht="15" customHeight="1" x14ac:dyDescent="0.2">
      <c r="B235" s="4" t="s">
        <v>42</v>
      </c>
      <c r="H235" s="16"/>
      <c r="J235" s="16"/>
    </row>
    <row r="236" spans="1:10" ht="15" customHeight="1" x14ac:dyDescent="0.2">
      <c r="B236" s="4" t="s">
        <v>27</v>
      </c>
      <c r="H236" s="16"/>
      <c r="J236" s="16"/>
    </row>
    <row r="237" spans="1:10" ht="15" customHeight="1" x14ac:dyDescent="0.2">
      <c r="H237" s="16"/>
      <c r="J237" s="16"/>
    </row>
    <row r="238" spans="1:10" ht="15" customHeight="1" x14ac:dyDescent="0.2">
      <c r="A238" s="20" t="s">
        <v>103</v>
      </c>
      <c r="B238" s="7" t="s">
        <v>136</v>
      </c>
      <c r="G238" s="21"/>
      <c r="H238" s="35"/>
      <c r="I238" s="25" t="s">
        <v>66</v>
      </c>
      <c r="J238" s="14" t="str">
        <f>IF(H238="Yes",1,IF(H238="No",-1,IF(H238="","")))</f>
        <v/>
      </c>
    </row>
    <row r="239" spans="1:10" ht="15" customHeight="1" x14ac:dyDescent="0.2">
      <c r="B239" s="4" t="s">
        <v>43</v>
      </c>
      <c r="H239" s="16"/>
      <c r="J239" s="16"/>
    </row>
    <row r="240" spans="1:10" ht="15" customHeight="1" x14ac:dyDescent="0.2">
      <c r="B240" s="4" t="s">
        <v>27</v>
      </c>
      <c r="H240" s="16"/>
      <c r="J240" s="16"/>
    </row>
    <row r="241" spans="1:10" ht="15" customHeight="1" x14ac:dyDescent="0.2">
      <c r="H241" s="16"/>
      <c r="J241" s="16"/>
    </row>
    <row r="242" spans="1:10" ht="15" customHeight="1" x14ac:dyDescent="0.2">
      <c r="A242" s="20" t="s">
        <v>109</v>
      </c>
      <c r="B242" s="7" t="s">
        <v>137</v>
      </c>
      <c r="G242" s="21"/>
      <c r="H242" s="35"/>
      <c r="I242" s="21"/>
      <c r="J242" s="14" t="str">
        <f>IF(H242="Yes",1,IF(H242="No",0, IF(H242="","")))</f>
        <v/>
      </c>
    </row>
    <row r="243" spans="1:10" ht="15" customHeight="1" x14ac:dyDescent="0.2">
      <c r="B243" s="7" t="s">
        <v>134</v>
      </c>
      <c r="H243" s="16"/>
      <c r="J243" s="16"/>
    </row>
    <row r="244" spans="1:10" ht="15" customHeight="1" x14ac:dyDescent="0.2">
      <c r="B244" s="4" t="s">
        <v>20</v>
      </c>
      <c r="H244" s="16"/>
      <c r="J244" s="16"/>
    </row>
    <row r="245" spans="1:10" ht="15" customHeight="1" x14ac:dyDescent="0.2">
      <c r="H245" s="16"/>
      <c r="J245" s="16"/>
    </row>
    <row r="246" spans="1:10" ht="15" customHeight="1" x14ac:dyDescent="0.2">
      <c r="A246" s="20" t="s">
        <v>118</v>
      </c>
      <c r="B246" s="7" t="s">
        <v>139</v>
      </c>
      <c r="G246" s="21"/>
      <c r="H246" s="35"/>
      <c r="I246" s="25" t="s">
        <v>66</v>
      </c>
      <c r="J246" s="14" t="str">
        <f>IF(H246="Yes",2,IF(H246="No",-1,IF(H246="","")))</f>
        <v/>
      </c>
    </row>
    <row r="247" spans="1:10" ht="15" customHeight="1" x14ac:dyDescent="0.2">
      <c r="B247" s="7" t="s">
        <v>188</v>
      </c>
      <c r="H247" s="16"/>
      <c r="J247" s="16"/>
    </row>
    <row r="248" spans="1:10" ht="15" customHeight="1" x14ac:dyDescent="0.2">
      <c r="H248" s="16"/>
      <c r="J248" s="16"/>
    </row>
    <row r="249" spans="1:10" ht="15" customHeight="1" x14ac:dyDescent="0.2">
      <c r="A249" s="20" t="s">
        <v>120</v>
      </c>
      <c r="B249" s="7" t="s">
        <v>140</v>
      </c>
      <c r="G249" s="21"/>
      <c r="H249" s="35"/>
      <c r="I249" s="21"/>
      <c r="J249" s="14" t="str">
        <f>IF(H249="Yes",1,IF(H249="No",0, IF(H249="","")))</f>
        <v/>
      </c>
    </row>
    <row r="250" spans="1:10" ht="15" customHeight="1" x14ac:dyDescent="0.2">
      <c r="B250" s="4" t="s">
        <v>20</v>
      </c>
      <c r="H250" s="16"/>
      <c r="J250" s="16"/>
    </row>
    <row r="251" spans="1:10" ht="15" customHeight="1" x14ac:dyDescent="0.2">
      <c r="H251" s="16"/>
      <c r="J251" s="16"/>
    </row>
    <row r="252" spans="1:10" ht="15" customHeight="1" x14ac:dyDescent="0.2">
      <c r="A252" s="20" t="s">
        <v>122</v>
      </c>
      <c r="B252" s="7" t="s">
        <v>148</v>
      </c>
      <c r="G252" s="21"/>
      <c r="H252" s="35"/>
      <c r="I252" s="21"/>
      <c r="J252" s="14" t="str">
        <f>IF(H252="Yes",1,IF(H252="No",0, IF(H252="","")))</f>
        <v/>
      </c>
    </row>
    <row r="253" spans="1:10" ht="15" customHeight="1" x14ac:dyDescent="0.2">
      <c r="B253" s="7" t="s">
        <v>142</v>
      </c>
      <c r="H253" s="16"/>
      <c r="J253" s="16"/>
    </row>
    <row r="254" spans="1:10" ht="15" customHeight="1" x14ac:dyDescent="0.2">
      <c r="B254" s="4" t="s">
        <v>20</v>
      </c>
      <c r="H254" s="16"/>
      <c r="J254" s="16"/>
    </row>
    <row r="255" spans="1:10" ht="15" customHeight="1" x14ac:dyDescent="0.2">
      <c r="H255" s="16"/>
      <c r="J255" s="16"/>
    </row>
    <row r="256" spans="1:10" ht="15" customHeight="1" x14ac:dyDescent="0.2">
      <c r="A256" s="20" t="s">
        <v>141</v>
      </c>
      <c r="B256" s="7" t="s">
        <v>144</v>
      </c>
      <c r="G256" s="21"/>
      <c r="H256" s="35"/>
      <c r="I256" s="21"/>
      <c r="J256" s="14" t="str">
        <f>IF(H256="Yes",1,IF(H256="No",0, IF(H256="","")))</f>
        <v/>
      </c>
    </row>
    <row r="257" spans="1:10" ht="15" customHeight="1" x14ac:dyDescent="0.2">
      <c r="B257" s="4" t="s">
        <v>20</v>
      </c>
      <c r="H257" s="16"/>
      <c r="J257" s="16"/>
    </row>
    <row r="258" spans="1:10" ht="15" customHeight="1" x14ac:dyDescent="0.2">
      <c r="H258" s="16"/>
      <c r="J258" s="16"/>
    </row>
    <row r="259" spans="1:10" ht="15" customHeight="1" x14ac:dyDescent="0.2">
      <c r="A259" s="20" t="s">
        <v>143</v>
      </c>
      <c r="B259" s="7" t="s">
        <v>145</v>
      </c>
      <c r="G259" s="21"/>
      <c r="H259" s="35"/>
      <c r="I259" s="21"/>
      <c r="J259" s="14" t="str">
        <f>IF(H259="Yes",1,IF(H259="No",0, IF(H259="","")))</f>
        <v/>
      </c>
    </row>
    <row r="260" spans="1:10" ht="15" customHeight="1" x14ac:dyDescent="0.2">
      <c r="B260" s="4" t="s">
        <v>41</v>
      </c>
      <c r="H260" s="16"/>
    </row>
    <row r="261" spans="1:10" ht="15" customHeight="1" x14ac:dyDescent="0.2">
      <c r="B261" s="4" t="s">
        <v>20</v>
      </c>
      <c r="H261" s="16"/>
    </row>
    <row r="262" spans="1:10" ht="15" customHeight="1" x14ac:dyDescent="0.2">
      <c r="H262" s="16"/>
    </row>
    <row r="263" spans="1:10" ht="15" customHeight="1" x14ac:dyDescent="0.2">
      <c r="G263" s="9" t="s">
        <v>32</v>
      </c>
      <c r="H263" s="31">
        <f t="array" ref="H263">SUM(J227:J259)</f>
        <v>0</v>
      </c>
    </row>
    <row r="264" spans="1:10" ht="15" customHeight="1" x14ac:dyDescent="0.2">
      <c r="G264" s="9"/>
      <c r="H264" s="15"/>
    </row>
    <row r="266" spans="1:10" ht="15" customHeight="1" x14ac:dyDescent="0.25">
      <c r="A266" s="11" t="s">
        <v>80</v>
      </c>
      <c r="B266" s="12" t="s">
        <v>93</v>
      </c>
      <c r="H266" s="19" t="s">
        <v>71</v>
      </c>
      <c r="J266" s="19" t="s">
        <v>65</v>
      </c>
    </row>
    <row r="268" spans="1:10" ht="15" customHeight="1" x14ac:dyDescent="0.2">
      <c r="A268" s="20" t="s">
        <v>98</v>
      </c>
      <c r="B268" s="7" t="s">
        <v>146</v>
      </c>
      <c r="G268" s="21"/>
      <c r="H268" s="35"/>
      <c r="I268" s="21"/>
      <c r="J268" s="14" t="str">
        <f>IF(H268="Yes",1,IF(H268="No",0, IF(H268="","")))</f>
        <v/>
      </c>
    </row>
    <row r="269" spans="1:10" ht="15" customHeight="1" x14ac:dyDescent="0.2">
      <c r="B269" s="4" t="s">
        <v>20</v>
      </c>
      <c r="H269" s="16"/>
      <c r="J269" s="16"/>
    </row>
    <row r="270" spans="1:10" ht="15" customHeight="1" x14ac:dyDescent="0.2">
      <c r="H270" s="16"/>
      <c r="J270" s="16"/>
    </row>
    <row r="271" spans="1:10" ht="15" customHeight="1" x14ac:dyDescent="0.2">
      <c r="A271" s="20" t="s">
        <v>100</v>
      </c>
      <c r="B271" s="7" t="s">
        <v>147</v>
      </c>
      <c r="G271" s="21"/>
      <c r="H271" s="35"/>
      <c r="I271" s="25" t="s">
        <v>66</v>
      </c>
      <c r="J271" s="14" t="str">
        <f>IF(H271="Yes",1,IF(H271="No",-1,IF(H271="","")))</f>
        <v/>
      </c>
    </row>
    <row r="272" spans="1:10" ht="15" customHeight="1" x14ac:dyDescent="0.2">
      <c r="B272" s="4" t="s">
        <v>45</v>
      </c>
      <c r="H272" s="16"/>
      <c r="J272" s="16"/>
    </row>
    <row r="273" spans="1:10" ht="15" customHeight="1" x14ac:dyDescent="0.2">
      <c r="B273" s="7" t="s">
        <v>154</v>
      </c>
      <c r="H273" s="16"/>
      <c r="J273" s="16"/>
    </row>
    <row r="274" spans="1:10" ht="15" customHeight="1" x14ac:dyDescent="0.2">
      <c r="B274" s="4" t="s">
        <v>27</v>
      </c>
      <c r="H274" s="16"/>
      <c r="J274" s="16"/>
    </row>
    <row r="275" spans="1:10" ht="15" customHeight="1" x14ac:dyDescent="0.2">
      <c r="H275" s="16"/>
      <c r="J275" s="16"/>
    </row>
    <row r="276" spans="1:10" ht="15" customHeight="1" x14ac:dyDescent="0.2">
      <c r="A276" s="20" t="s">
        <v>101</v>
      </c>
      <c r="B276" s="7" t="s">
        <v>149</v>
      </c>
      <c r="G276" s="21"/>
      <c r="H276" s="35"/>
      <c r="I276" s="21"/>
      <c r="J276" s="14" t="str">
        <f>IF(H276="Yes",1,IF(H276="No",0, IF(H276="","")))</f>
        <v/>
      </c>
    </row>
    <row r="277" spans="1:10" ht="15" customHeight="1" x14ac:dyDescent="0.2">
      <c r="B277" s="4" t="s">
        <v>46</v>
      </c>
      <c r="H277" s="16"/>
      <c r="J277" s="16"/>
    </row>
    <row r="278" spans="1:10" ht="15" customHeight="1" x14ac:dyDescent="0.2">
      <c r="B278" s="4" t="s">
        <v>20</v>
      </c>
      <c r="H278" s="16"/>
      <c r="J278" s="16"/>
    </row>
    <row r="279" spans="1:10" ht="15" customHeight="1" x14ac:dyDescent="0.2">
      <c r="H279" s="16"/>
      <c r="J279" s="16"/>
    </row>
    <row r="280" spans="1:10" ht="15" customHeight="1" x14ac:dyDescent="0.2">
      <c r="A280" s="20" t="s">
        <v>103</v>
      </c>
      <c r="B280" s="7" t="s">
        <v>150</v>
      </c>
      <c r="G280" s="21"/>
      <c r="H280" s="35"/>
      <c r="I280" s="21"/>
      <c r="J280" s="14" t="str">
        <f>IF(H280="Yes",1,IF(H280="No",0, IF(H280="","")))</f>
        <v/>
      </c>
    </row>
    <row r="281" spans="1:10" ht="15" customHeight="1" x14ac:dyDescent="0.2">
      <c r="B281" s="4" t="s">
        <v>47</v>
      </c>
      <c r="H281" s="16"/>
      <c r="J281" s="16"/>
    </row>
    <row r="282" spans="1:10" ht="15" customHeight="1" x14ac:dyDescent="0.2">
      <c r="B282" s="4" t="s">
        <v>20</v>
      </c>
      <c r="H282" s="16"/>
      <c r="J282" s="16"/>
    </row>
    <row r="283" spans="1:10" ht="15" customHeight="1" x14ac:dyDescent="0.2">
      <c r="H283" s="16"/>
      <c r="J283" s="16"/>
    </row>
    <row r="284" spans="1:10" ht="15" customHeight="1" x14ac:dyDescent="0.2">
      <c r="A284" s="20" t="s">
        <v>109</v>
      </c>
      <c r="B284" s="7" t="s">
        <v>151</v>
      </c>
      <c r="G284" s="21"/>
      <c r="H284" s="35"/>
      <c r="I284" s="21"/>
      <c r="J284" s="14" t="str">
        <f>IF(H284="Yes",1,IF(H284="No",0, IF(H284="","")))</f>
        <v/>
      </c>
    </row>
    <row r="285" spans="1:10" ht="15" customHeight="1" x14ac:dyDescent="0.2">
      <c r="B285" s="4" t="s">
        <v>20</v>
      </c>
      <c r="H285" s="16"/>
      <c r="J285" s="16"/>
    </row>
    <row r="286" spans="1:10" ht="15" customHeight="1" x14ac:dyDescent="0.2">
      <c r="H286" s="16"/>
      <c r="J286" s="16"/>
    </row>
    <row r="287" spans="1:10" ht="15" customHeight="1" x14ac:dyDescent="0.2">
      <c r="A287" s="20" t="s">
        <v>118</v>
      </c>
      <c r="B287" s="7" t="s">
        <v>152</v>
      </c>
      <c r="G287" s="21"/>
      <c r="H287" s="35"/>
      <c r="I287" s="21"/>
      <c r="J287" s="14" t="str">
        <f>IF(H287="Yes",1,IF(H287="No",0, IF(H287="","")))</f>
        <v/>
      </c>
    </row>
    <row r="288" spans="1:10" ht="15" customHeight="1" x14ac:dyDescent="0.2">
      <c r="B288" s="4" t="s">
        <v>48</v>
      </c>
      <c r="H288" s="16"/>
    </row>
    <row r="289" spans="1:10" ht="15" customHeight="1" x14ac:dyDescent="0.2">
      <c r="B289" s="4" t="s">
        <v>20</v>
      </c>
      <c r="H289" s="16"/>
    </row>
    <row r="290" spans="1:10" ht="15" customHeight="1" x14ac:dyDescent="0.2">
      <c r="H290" s="16"/>
    </row>
    <row r="291" spans="1:10" ht="15" customHeight="1" x14ac:dyDescent="0.2">
      <c r="G291" s="9" t="s">
        <v>44</v>
      </c>
      <c r="H291" s="31">
        <f t="array" ref="H291">SUM(J268:J287)</f>
        <v>0</v>
      </c>
    </row>
    <row r="294" spans="1:10" ht="15" customHeight="1" x14ac:dyDescent="0.25">
      <c r="A294" s="11" t="s">
        <v>81</v>
      </c>
      <c r="B294" s="12" t="s">
        <v>94</v>
      </c>
      <c r="H294" s="19" t="s">
        <v>71</v>
      </c>
      <c r="J294" s="19" t="s">
        <v>65</v>
      </c>
    </row>
    <row r="296" spans="1:10" ht="15" customHeight="1" x14ac:dyDescent="0.2">
      <c r="A296" s="20" t="s">
        <v>98</v>
      </c>
      <c r="B296" s="7" t="s">
        <v>155</v>
      </c>
      <c r="G296" s="21"/>
      <c r="H296" s="35"/>
      <c r="I296" s="25" t="s">
        <v>66</v>
      </c>
      <c r="J296" s="14" t="str">
        <f>IF(H296="Yes",1,IF(H296="No",-1,IF(H296="","")))</f>
        <v/>
      </c>
    </row>
    <row r="297" spans="1:10" ht="15" customHeight="1" x14ac:dyDescent="0.2">
      <c r="B297" s="4" t="s">
        <v>27</v>
      </c>
      <c r="H297" s="16"/>
      <c r="J297" s="16"/>
    </row>
    <row r="298" spans="1:10" ht="15" customHeight="1" x14ac:dyDescent="0.2">
      <c r="H298" s="16"/>
      <c r="J298" s="16"/>
    </row>
    <row r="299" spans="1:10" ht="15" customHeight="1" x14ac:dyDescent="0.2">
      <c r="A299" s="20" t="s">
        <v>100</v>
      </c>
      <c r="B299" s="7" t="s">
        <v>156</v>
      </c>
      <c r="G299" s="21"/>
      <c r="H299" s="35"/>
      <c r="I299" s="25" t="s">
        <v>66</v>
      </c>
      <c r="J299" s="14" t="str">
        <f>IF(H299="Yes",1,IF(H299="No",-1,IF(H299="","")))</f>
        <v/>
      </c>
    </row>
    <row r="300" spans="1:10" ht="15" customHeight="1" x14ac:dyDescent="0.2">
      <c r="B300" s="4" t="s">
        <v>50</v>
      </c>
      <c r="H300" s="16"/>
      <c r="J300" s="16"/>
    </row>
    <row r="301" spans="1:10" ht="15" customHeight="1" x14ac:dyDescent="0.2">
      <c r="B301" s="4" t="s">
        <v>27</v>
      </c>
      <c r="H301" s="16"/>
      <c r="J301" s="16"/>
    </row>
    <row r="302" spans="1:10" ht="15" customHeight="1" x14ac:dyDescent="0.2">
      <c r="H302" s="16"/>
      <c r="J302" s="16"/>
    </row>
    <row r="303" spans="1:10" ht="15" customHeight="1" x14ac:dyDescent="0.2">
      <c r="A303" s="20" t="s">
        <v>101</v>
      </c>
      <c r="B303" s="7" t="s">
        <v>157</v>
      </c>
      <c r="G303" s="21"/>
      <c r="H303" s="35"/>
      <c r="I303" s="25" t="s">
        <v>66</v>
      </c>
      <c r="J303" s="14" t="str">
        <f>IF(H303="Yes",1,IF(H303="No",-1,IF(H303="","")))</f>
        <v/>
      </c>
    </row>
    <row r="304" spans="1:10" ht="15" customHeight="1" x14ac:dyDescent="0.2">
      <c r="B304" s="4" t="s">
        <v>27</v>
      </c>
      <c r="H304" s="16"/>
      <c r="J304" s="16"/>
    </row>
    <row r="305" spans="1:13" ht="15" customHeight="1" x14ac:dyDescent="0.2">
      <c r="H305" s="16"/>
      <c r="J305" s="16"/>
    </row>
    <row r="306" spans="1:13" ht="15" customHeight="1" x14ac:dyDescent="0.2">
      <c r="A306" s="20" t="s">
        <v>103</v>
      </c>
      <c r="B306" s="7" t="s">
        <v>158</v>
      </c>
      <c r="G306" s="21"/>
      <c r="H306" s="35"/>
      <c r="I306" s="25" t="s">
        <v>66</v>
      </c>
      <c r="J306" s="14" t="str">
        <f>IF(H306="Yes",1,IF(H306="No",-1,IF(H306="","")))</f>
        <v/>
      </c>
    </row>
    <row r="307" spans="1:13" ht="15" customHeight="1" x14ac:dyDescent="0.2">
      <c r="B307" s="4" t="s">
        <v>27</v>
      </c>
      <c r="H307" s="16"/>
      <c r="J307" s="16"/>
    </row>
    <row r="308" spans="1:13" ht="15" customHeight="1" x14ac:dyDescent="0.2">
      <c r="H308" s="16"/>
      <c r="J308" s="16"/>
    </row>
    <row r="309" spans="1:13" ht="15" customHeight="1" x14ac:dyDescent="0.2">
      <c r="A309" s="20" t="s">
        <v>109</v>
      </c>
      <c r="B309" s="7" t="s">
        <v>159</v>
      </c>
      <c r="G309" s="21"/>
      <c r="H309" s="35"/>
      <c r="I309" s="25" t="s">
        <v>66</v>
      </c>
      <c r="J309" s="14" t="str">
        <f>IF(H309="Yes",1,IF(H309="No",-1,IF(H309="","")))</f>
        <v/>
      </c>
    </row>
    <row r="310" spans="1:13" ht="15" customHeight="1" x14ac:dyDescent="0.2">
      <c r="B310" s="4" t="s">
        <v>51</v>
      </c>
      <c r="H310" s="16"/>
      <c r="J310" s="16"/>
    </row>
    <row r="311" spans="1:13" ht="15" customHeight="1" x14ac:dyDescent="0.2">
      <c r="B311" s="4" t="s">
        <v>52</v>
      </c>
      <c r="H311" s="16"/>
      <c r="J311" s="16"/>
    </row>
    <row r="312" spans="1:13" ht="15" customHeight="1" x14ac:dyDescent="0.2">
      <c r="B312" s="4" t="s">
        <v>27</v>
      </c>
      <c r="H312" s="16"/>
      <c r="J312" s="16"/>
    </row>
    <row r="313" spans="1:13" ht="15" customHeight="1" x14ac:dyDescent="0.2">
      <c r="H313" s="16"/>
      <c r="J313" s="16"/>
    </row>
    <row r="314" spans="1:13" ht="15" customHeight="1" x14ac:dyDescent="0.2">
      <c r="A314" s="20" t="s">
        <v>160</v>
      </c>
      <c r="B314" s="7" t="s">
        <v>161</v>
      </c>
      <c r="G314" s="21"/>
      <c r="H314" s="35"/>
      <c r="I314" s="21"/>
      <c r="J314" s="14" t="str">
        <f>IF(H314="Yes",1,IF(H314="No","0", IF(H314="","")))</f>
        <v/>
      </c>
    </row>
    <row r="315" spans="1:13" ht="15" customHeight="1" x14ac:dyDescent="0.2">
      <c r="B315" s="4" t="s">
        <v>53</v>
      </c>
      <c r="H315" s="16"/>
    </row>
    <row r="316" spans="1:13" ht="15" customHeight="1" x14ac:dyDescent="0.2">
      <c r="B316" s="4" t="s">
        <v>20</v>
      </c>
      <c r="H316" s="16"/>
      <c r="J316" s="16"/>
    </row>
    <row r="317" spans="1:13" ht="15" customHeight="1" x14ac:dyDescent="0.2">
      <c r="H317" s="16"/>
      <c r="J317" s="16"/>
    </row>
    <row r="318" spans="1:13" ht="15" customHeight="1" x14ac:dyDescent="0.2">
      <c r="A318" s="20" t="s">
        <v>120</v>
      </c>
      <c r="B318" s="7" t="s">
        <v>102</v>
      </c>
      <c r="H318" s="35"/>
      <c r="I318" s="21"/>
      <c r="J318" s="14" t="str">
        <f>IF(H318="Excellent",1,IF(H318="Good",0.75,IF(H318="Fair",0.5,IF(H318="Poor",0,IF(H318="","")))))</f>
        <v/>
      </c>
    </row>
    <row r="319" spans="1:13" ht="15" customHeight="1" x14ac:dyDescent="0.2">
      <c r="B319" s="4" t="s">
        <v>23</v>
      </c>
      <c r="H319" s="16"/>
    </row>
    <row r="320" spans="1:13" ht="15" customHeight="1" x14ac:dyDescent="0.2">
      <c r="M320" s="15"/>
    </row>
    <row r="321" spans="1:13" ht="15" customHeight="1" x14ac:dyDescent="0.2">
      <c r="M321" s="16"/>
    </row>
    <row r="322" spans="1:13" ht="15" customHeight="1" x14ac:dyDescent="0.2">
      <c r="G322" s="9" t="s">
        <v>49</v>
      </c>
      <c r="H322" s="31">
        <f t="array" ref="H322">SUM(J296:J318)</f>
        <v>0</v>
      </c>
    </row>
    <row r="323" spans="1:13" ht="15" customHeight="1" x14ac:dyDescent="0.2">
      <c r="G323" s="9"/>
      <c r="H323" s="15"/>
    </row>
    <row r="325" spans="1:13" ht="15" customHeight="1" x14ac:dyDescent="0.25">
      <c r="A325" s="11" t="s">
        <v>82</v>
      </c>
      <c r="B325" s="12" t="s">
        <v>162</v>
      </c>
      <c r="J325" s="19" t="s">
        <v>65</v>
      </c>
    </row>
    <row r="327" spans="1:13" ht="15" customHeight="1" x14ac:dyDescent="0.2">
      <c r="A327" s="20" t="s">
        <v>98</v>
      </c>
      <c r="B327" s="7" t="s">
        <v>163</v>
      </c>
      <c r="H327" s="27"/>
      <c r="I327" s="27"/>
      <c r="J327" s="30"/>
    </row>
    <row r="328" spans="1:13" ht="15" customHeight="1" x14ac:dyDescent="0.2">
      <c r="B328" s="4" t="s">
        <v>55</v>
      </c>
      <c r="J328" s="22"/>
    </row>
    <row r="329" spans="1:13" ht="15" customHeight="1" x14ac:dyDescent="0.2">
      <c r="J329" s="22"/>
    </row>
    <row r="330" spans="1:13" ht="15" customHeight="1" x14ac:dyDescent="0.2">
      <c r="A330" s="20" t="s">
        <v>100</v>
      </c>
      <c r="B330" s="7" t="s">
        <v>164</v>
      </c>
      <c r="G330" s="30"/>
      <c r="H330" s="28" t="s">
        <v>56</v>
      </c>
      <c r="I330" s="27"/>
      <c r="J330" s="14" t="str">
        <f>IF(G330="","",(1-G330)*5)</f>
        <v/>
      </c>
    </row>
    <row r="331" spans="1:13" ht="15" customHeight="1" x14ac:dyDescent="0.2">
      <c r="B331" s="4" t="s">
        <v>57</v>
      </c>
      <c r="J331" s="22"/>
    </row>
    <row r="332" spans="1:13" ht="15" customHeight="1" x14ac:dyDescent="0.2">
      <c r="J332" s="22"/>
    </row>
    <row r="333" spans="1:13" ht="15" customHeight="1" x14ac:dyDescent="0.2">
      <c r="A333" s="20" t="s">
        <v>101</v>
      </c>
      <c r="B333" s="7" t="s">
        <v>189</v>
      </c>
      <c r="J333" s="30"/>
    </row>
    <row r="334" spans="1:13" ht="15" customHeight="1" x14ac:dyDescent="0.2">
      <c r="B334" s="4" t="s">
        <v>55</v>
      </c>
      <c r="J334" s="22"/>
    </row>
    <row r="335" spans="1:13" ht="15" customHeight="1" x14ac:dyDescent="0.2">
      <c r="J335" s="22"/>
    </row>
    <row r="336" spans="1:13" ht="15" customHeight="1" x14ac:dyDescent="0.2">
      <c r="A336" s="20" t="s">
        <v>103</v>
      </c>
      <c r="B336" s="7" t="s">
        <v>165</v>
      </c>
      <c r="J336" s="30"/>
    </row>
    <row r="337" spans="1:10" ht="15" customHeight="1" x14ac:dyDescent="0.2">
      <c r="B337" s="4" t="s">
        <v>55</v>
      </c>
      <c r="J337" s="22"/>
    </row>
    <row r="338" spans="1:10" ht="15" customHeight="1" x14ac:dyDescent="0.2">
      <c r="J338" s="15"/>
    </row>
    <row r="339" spans="1:10" ht="15" customHeight="1" x14ac:dyDescent="0.2">
      <c r="A339" s="20" t="s">
        <v>109</v>
      </c>
      <c r="B339" s="7" t="s">
        <v>166</v>
      </c>
      <c r="J339" s="30"/>
    </row>
    <row r="340" spans="1:10" ht="15" customHeight="1" x14ac:dyDescent="0.2">
      <c r="B340" s="4" t="s">
        <v>58</v>
      </c>
      <c r="J340" s="22"/>
    </row>
    <row r="341" spans="1:10" ht="15" customHeight="1" x14ac:dyDescent="0.2">
      <c r="J341" s="22"/>
    </row>
    <row r="342" spans="1:10" ht="15" customHeight="1" x14ac:dyDescent="0.2">
      <c r="A342" s="20" t="s">
        <v>118</v>
      </c>
      <c r="B342" s="7" t="s">
        <v>182</v>
      </c>
      <c r="J342" s="30"/>
    </row>
    <row r="343" spans="1:10" ht="15" customHeight="1" x14ac:dyDescent="0.2">
      <c r="B343" s="4" t="s">
        <v>55</v>
      </c>
      <c r="J343" s="22"/>
    </row>
    <row r="344" spans="1:10" ht="15" customHeight="1" x14ac:dyDescent="0.2">
      <c r="J344" s="22"/>
    </row>
    <row r="345" spans="1:10" ht="15" customHeight="1" x14ac:dyDescent="0.2">
      <c r="A345" s="20" t="s">
        <v>120</v>
      </c>
      <c r="B345" s="7" t="s">
        <v>167</v>
      </c>
      <c r="J345" s="30"/>
    </row>
    <row r="346" spans="1:10" ht="15" customHeight="1" x14ac:dyDescent="0.2">
      <c r="B346" s="4" t="s">
        <v>55</v>
      </c>
      <c r="J346" s="16"/>
    </row>
    <row r="347" spans="1:10" ht="15" customHeight="1" x14ac:dyDescent="0.2">
      <c r="J347" s="16"/>
    </row>
    <row r="348" spans="1:10" ht="15" customHeight="1" x14ac:dyDescent="0.2">
      <c r="G348" s="9" t="s">
        <v>54</v>
      </c>
      <c r="H348" s="31">
        <f t="array" ref="H348">SUM(J327:J345)</f>
        <v>0</v>
      </c>
    </row>
    <row r="351" spans="1:10" ht="15" customHeight="1" x14ac:dyDescent="0.25">
      <c r="A351" s="11" t="s">
        <v>83</v>
      </c>
      <c r="B351" s="12" t="s">
        <v>96</v>
      </c>
      <c r="H351" s="19" t="s">
        <v>71</v>
      </c>
      <c r="J351" s="19" t="s">
        <v>65</v>
      </c>
    </row>
    <row r="352" spans="1:10" ht="15" customHeight="1" x14ac:dyDescent="0.2">
      <c r="H352" s="16"/>
    </row>
    <row r="353" spans="1:10" ht="15" customHeight="1" x14ac:dyDescent="0.2">
      <c r="A353" s="20" t="s">
        <v>98</v>
      </c>
      <c r="B353" s="7" t="s">
        <v>168</v>
      </c>
      <c r="H353" s="35"/>
      <c r="J353" s="14" t="str">
        <f>IF(H353="Excellent",5,IF(H353="Good",4,IF(H353="Fair",3,IF(H353="Poor",0,IF(H353="","")))))</f>
        <v/>
      </c>
    </row>
    <row r="354" spans="1:10" ht="15" customHeight="1" x14ac:dyDescent="0.2">
      <c r="B354" s="4" t="s">
        <v>64</v>
      </c>
      <c r="H354" s="16"/>
    </row>
    <row r="355" spans="1:10" ht="15" customHeight="1" x14ac:dyDescent="0.2">
      <c r="H355" s="16"/>
    </row>
    <row r="356" spans="1:10" ht="15" customHeight="1" x14ac:dyDescent="0.2">
      <c r="A356" s="20" t="s">
        <v>100</v>
      </c>
      <c r="B356" s="7" t="s">
        <v>169</v>
      </c>
      <c r="H356" s="35"/>
      <c r="J356" s="14" t="str">
        <f>IF(H356="Excellent",5,IF(H356="Good",4,IF(H356="Fair",3,IF(H356="Poor",0,IF(H356="","")))))</f>
        <v/>
      </c>
    </row>
    <row r="357" spans="1:10" ht="15" customHeight="1" x14ac:dyDescent="0.2">
      <c r="B357" s="4" t="s">
        <v>64</v>
      </c>
      <c r="H357" s="16"/>
    </row>
    <row r="359" spans="1:10" ht="15" customHeight="1" x14ac:dyDescent="0.2">
      <c r="A359" s="20" t="s">
        <v>101</v>
      </c>
      <c r="B359" s="7" t="s">
        <v>173</v>
      </c>
      <c r="H359" s="35"/>
      <c r="J359" s="14" t="str">
        <f>IF(H359="Excellent",5,IF(H359="Good",4,IF(H359="Fair",3,IF(H359="Poor",0,IF(H359="","")))))</f>
        <v/>
      </c>
    </row>
    <row r="360" spans="1:10" ht="15" customHeight="1" x14ac:dyDescent="0.2">
      <c r="B360" s="4" t="s">
        <v>64</v>
      </c>
      <c r="H360" s="16"/>
    </row>
    <row r="361" spans="1:10" ht="15" customHeight="1" x14ac:dyDescent="0.2">
      <c r="H361" s="16"/>
    </row>
    <row r="362" spans="1:10" ht="15" customHeight="1" x14ac:dyDescent="0.2">
      <c r="G362" s="9" t="s">
        <v>59</v>
      </c>
      <c r="H362" s="31">
        <f t="array" ref="H362">SUM(J353:J359)</f>
        <v>0</v>
      </c>
    </row>
    <row r="365" spans="1:10" ht="15" customHeight="1" x14ac:dyDescent="0.25">
      <c r="A365" s="11" t="s">
        <v>84</v>
      </c>
      <c r="B365" s="12" t="s">
        <v>170</v>
      </c>
      <c r="H365" s="19" t="s">
        <v>71</v>
      </c>
      <c r="J365" s="19" t="s">
        <v>65</v>
      </c>
    </row>
    <row r="367" spans="1:10" ht="15" customHeight="1" x14ac:dyDescent="0.2">
      <c r="A367" s="20" t="s">
        <v>98</v>
      </c>
      <c r="B367" s="7" t="s">
        <v>171</v>
      </c>
      <c r="J367" s="30"/>
    </row>
    <row r="368" spans="1:10" ht="15" customHeight="1" x14ac:dyDescent="0.2">
      <c r="B368" s="4" t="s">
        <v>61</v>
      </c>
      <c r="J368" s="16"/>
    </row>
    <row r="369" spans="1:10" ht="15" customHeight="1" x14ac:dyDescent="0.2">
      <c r="B369" s="4" t="s">
        <v>62</v>
      </c>
      <c r="J369" s="16"/>
    </row>
    <row r="370" spans="1:10" ht="15" customHeight="1" x14ac:dyDescent="0.2">
      <c r="J370" s="16"/>
    </row>
    <row r="371" spans="1:10" ht="15" customHeight="1" x14ac:dyDescent="0.2">
      <c r="A371" s="20" t="s">
        <v>100</v>
      </c>
      <c r="B371" s="7" t="s">
        <v>172</v>
      </c>
      <c r="J371" s="30"/>
    </row>
    <row r="372" spans="1:10" ht="15" customHeight="1" x14ac:dyDescent="0.2">
      <c r="B372" s="7" t="s">
        <v>63</v>
      </c>
      <c r="J372" s="16"/>
    </row>
    <row r="373" spans="1:10" ht="15" customHeight="1" x14ac:dyDescent="0.2">
      <c r="J373" s="16"/>
    </row>
    <row r="374" spans="1:10" ht="15" customHeight="1" x14ac:dyDescent="0.2">
      <c r="A374" s="20" t="s">
        <v>103</v>
      </c>
      <c r="B374" s="7" t="s">
        <v>178</v>
      </c>
      <c r="H374" s="35"/>
      <c r="J374" s="14" t="str">
        <f>IF(H374="Excellent",5,IF(H374="Good",4,IF(H374="Fair",3,IF(H374="Poor",0,IF(H374="","")))))</f>
        <v/>
      </c>
    </row>
    <row r="375" spans="1:10" ht="15" customHeight="1" x14ac:dyDescent="0.2">
      <c r="B375" s="4" t="s">
        <v>64</v>
      </c>
      <c r="J375" s="16"/>
    </row>
    <row r="376" spans="1:10" ht="15" customHeight="1" x14ac:dyDescent="0.2">
      <c r="J376" s="16"/>
    </row>
    <row r="377" spans="1:10" ht="15" customHeight="1" x14ac:dyDescent="0.2">
      <c r="J377" s="16"/>
    </row>
    <row r="378" spans="1:10" ht="15" customHeight="1" x14ac:dyDescent="0.2">
      <c r="G378" s="9" t="s">
        <v>60</v>
      </c>
      <c r="H378" s="31">
        <f t="array" ref="H378">SUM(J367:J376)</f>
        <v>0</v>
      </c>
    </row>
    <row r="382" spans="1:10" ht="15" customHeight="1" x14ac:dyDescent="0.25">
      <c r="G382" s="8" t="s">
        <v>16</v>
      </c>
      <c r="H382" s="29">
        <f>SUM(H100,H117,H137,H171,H185,H205,H222,H263,H291,H322,H348,H362,H378)</f>
        <v>0</v>
      </c>
    </row>
  </sheetData>
  <sheetProtection password="E74D" sheet="1" objects="1" scenarios="1" selectLockedCells="1"/>
  <mergeCells count="6">
    <mergeCell ref="E139:F139"/>
    <mergeCell ref="A1:K1"/>
    <mergeCell ref="A2:K2"/>
    <mergeCell ref="E5:J5"/>
    <mergeCell ref="D79:I79"/>
    <mergeCell ref="D81:I82"/>
  </mergeCells>
  <dataValidations count="7">
    <dataValidation type="list" allowBlank="1" showInputMessage="1" showErrorMessage="1" sqref="J371">
      <formula1>Score_4</formula1>
    </dataValidation>
    <dataValidation type="list" allowBlank="1" showInputMessage="1" showErrorMessage="1" sqref="J367">
      <formula1>Score_3</formula1>
    </dataValidation>
    <dataValidation type="list" allowBlank="1" showInputMessage="1" showErrorMessage="1" sqref="J327 J333 J336 J342 J345">
      <formula1>Score_2</formula1>
    </dataValidation>
    <dataValidation type="list" allowBlank="1" showInputMessage="1" showErrorMessage="1" sqref="H234 H88 H91 H94 H105 H108 H122 H125 H128 H143 H146 H149 H152 H155 H159 H163 H167 H176 H179 H190 H193 H196 H199 H227 H230 H314 H309 H306 H303 H299 H296 H287 H284 H280 H276 H271 H268 H259 H256 H252 H249 H246 H242 H238">
      <formula1>Answer</formula1>
    </dataValidation>
    <dataValidation type="decimal" operator="lessThanOrEqual" allowBlank="1" showInputMessage="1" showErrorMessage="1" sqref="G330">
      <formula1>0.3</formula1>
    </dataValidation>
    <dataValidation type="list" allowBlank="1" showInputMessage="1" showErrorMessage="1" sqref="J339 H213 H216 H219 H211">
      <formula1>Score_1</formula1>
    </dataValidation>
    <dataValidation type="list" allowBlank="1" showInputMessage="1" showErrorMessage="1" sqref="H374 H97 H111 H114 H131 H134 H182 H202 H318 H353 H356 H359">
      <formula1>Grade</formula1>
    </dataValidation>
  </dataValidations>
  <printOptions horizontalCentered="1"/>
  <pageMargins left="0.2" right="0.2" top="0.75" bottom="0.75" header="0.3" footer="0.3"/>
  <pageSetup scale="79" orientation="portrait" horizontalDpi="4294967293" r:id="rId1"/>
  <headerFooter alignWithMargins="0">
    <oddFooter>&amp;F&amp;RPage &amp;P</oddFooter>
  </headerFooter>
  <rowBreaks count="7" manualBreakCount="7">
    <brk id="47" max="10" man="1"/>
    <brk id="84" max="16383" man="1"/>
    <brk id="138" max="16383" man="1"/>
    <brk id="186" max="16383" man="1"/>
    <brk id="223" max="16383" man="1"/>
    <brk id="264" max="16383" man="1"/>
    <brk id="323"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4097" r:id="rId4" name="Drop Down 1">
              <controlPr defaultSize="0" autoLine="0" autoPict="0">
                <anchor moveWithCells="1">
                  <from>
                    <xdr:col>4</xdr:col>
                    <xdr:colOff>28575</xdr:colOff>
                    <xdr:row>138</xdr:row>
                    <xdr:rowOff>171450</xdr:rowOff>
                  </from>
                  <to>
                    <xdr:col>6</xdr:col>
                    <xdr:colOff>0</xdr:colOff>
                    <xdr:row>140</xdr:row>
                    <xdr:rowOff>9525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
  <sheetViews>
    <sheetView workbookViewId="0">
      <selection activeCell="B47" sqref="B47"/>
    </sheetView>
  </sheetViews>
  <sheetFormatPr defaultRowHeight="12.7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6</vt:i4>
      </vt:variant>
    </vt:vector>
  </HeadingPairs>
  <TitlesOfParts>
    <vt:vector size="8" baseType="lpstr">
      <vt:lpstr>Surface Water</vt:lpstr>
      <vt:lpstr>Sheet1</vt:lpstr>
      <vt:lpstr>'Surface Water'!Answer</vt:lpstr>
      <vt:lpstr>'Surface Water'!Grade</vt:lpstr>
      <vt:lpstr>'Surface Water'!Score_1</vt:lpstr>
      <vt:lpstr>'Surface Water'!Score_2</vt:lpstr>
      <vt:lpstr>'Surface Water'!Score_3</vt:lpstr>
      <vt:lpstr>'Surface Water'!Score_4</vt:lpstr>
    </vt:vector>
  </TitlesOfParts>
  <Company>MAWSS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CHANKE</dc:creator>
  <cp:lastModifiedBy>Sullivan, Larry R.</cp:lastModifiedBy>
  <cp:lastPrinted>2010-07-25T20:47:15Z</cp:lastPrinted>
  <dcterms:created xsi:type="dcterms:W3CDTF">2008-04-03T19:33:38Z</dcterms:created>
  <dcterms:modified xsi:type="dcterms:W3CDTF">2021-05-27T16:02:40Z</dcterms:modified>
</cp:coreProperties>
</file>